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11" yWindow="90" windowWidth="12120" windowHeight="9120" activeTab="0"/>
  </bookViews>
  <sheets>
    <sheet name="Table 193" sheetId="1" r:id="rId1"/>
    <sheet name="pretab186" sheetId="2" state="hidden" r:id="rId2"/>
    <sheet name="SASprog" sheetId="3" state="hidden" r:id="rId3"/>
    <sheet name="demo" sheetId="4" state="hidden" r:id="rId4"/>
    <sheet name="ALL" sheetId="5" state="hidden" r:id="rId5"/>
  </sheets>
  <definedNames>
    <definedName name="ALL">'ALL'!$A$1:$M$91</definedName>
    <definedName name="_xlnm.Print_Area" localSheetId="0">'Table 193'!$A$1:$U$35</definedName>
  </definedNames>
  <calcPr fullCalcOnLoad="1"/>
</workbook>
</file>

<file path=xl/sharedStrings.xml><?xml version="1.0" encoding="utf-8"?>
<sst xmlns="http://schemas.openxmlformats.org/spreadsheetml/2006/main" count="477" uniqueCount="166">
  <si>
    <t>x</t>
  </si>
  <si>
    <t>_NAME_</t>
  </si>
  <si>
    <t>replave</t>
  </si>
  <si>
    <t>estimate</t>
  </si>
  <si>
    <t>variance</t>
  </si>
  <si>
    <t>stderr</t>
  </si>
  <si>
    <t>cv</t>
  </si>
  <si>
    <t>relerr</t>
  </si>
  <si>
    <t>nobs</t>
  </si>
  <si>
    <t>lowconf</t>
  </si>
  <si>
    <t>upconf</t>
  </si>
  <si>
    <t>pm</t>
  </si>
  <si>
    <t>URBANIC</t>
  </si>
  <si>
    <t>COUNT</t>
  </si>
  <si>
    <t>PHE</t>
  </si>
  <si>
    <t>PS0164</t>
  </si>
  <si>
    <t>PS0165</t>
  </si>
  <si>
    <t>PS0166</t>
  </si>
  <si>
    <t>PS0167</t>
  </si>
  <si>
    <t>he</t>
  </si>
  <si>
    <t>s0161</t>
  </si>
  <si>
    <t>s0164</t>
  </si>
  <si>
    <t>s0165</t>
  </si>
  <si>
    <t>s0166</t>
  </si>
  <si>
    <t>s0167</t>
  </si>
  <si>
    <t>Total</t>
  </si>
  <si>
    <t>Percent minority students</t>
  </si>
  <si>
    <t>Community type</t>
  </si>
  <si>
    <t>Selected school characteristics</t>
  </si>
  <si>
    <t>Number of schools with 12th graders</t>
  </si>
  <si>
    <t>1999 graduation rate of fall 1998 12th graders</t>
  </si>
  <si>
    <t>Average rate of attendance at 4 year institutions</t>
  </si>
  <si>
    <t>Average rate of attendance at 2 year institutions</t>
  </si>
  <si>
    <t>Average rate of attendance at tech schools</t>
  </si>
  <si>
    <t>Average rate of attendance at college and universities</t>
  </si>
  <si>
    <t>(Estimate)</t>
  </si>
  <si>
    <t>(Error)</t>
  </si>
  <si>
    <t xml:space="preserve">  Less than 5%</t>
  </si>
  <si>
    <t xml:space="preserve">  5% to 19%</t>
  </si>
  <si>
    <t xml:space="preserve">  20% to 49%</t>
  </si>
  <si>
    <t xml:space="preserve">  50% or more</t>
  </si>
  <si>
    <t xml:space="preserve">  Central City</t>
  </si>
  <si>
    <t xml:space="preserve">  Suburban/large town</t>
  </si>
  <si>
    <t xml:space="preserve">  Small town/rural</t>
  </si>
  <si>
    <t>Table 186 - Graduation, college preparation, and college participation rate of high school students, by selected school characteristics:  1999-2000.</t>
  </si>
  <si>
    <t>Public Schools</t>
  </si>
  <si>
    <t>Note:  Data are based on a sample survey and may not be strictly comparable with data reported elsewhere.  Only includes schools with students enrolled in 12th grade.</t>
  </si>
  <si>
    <t xml:space="preserve">             Detail may not sum to totals due to rounding.</t>
  </si>
  <si>
    <t>Source:  U.S. Department of Education, National Center for Education Statistics, "Schools and Staffing Survey, 1999-2000," unpublished data.</t>
  </si>
  <si>
    <t xml:space="preserve">                  (This table was prepared August, 2000).</t>
  </si>
  <si>
    <t xml:space="preserve"> </t>
  </si>
  <si>
    <t>Private Schools</t>
  </si>
  <si>
    <t>s0092</t>
  </si>
  <si>
    <t>*this file is set to do private schools;</t>
  </si>
  <si>
    <t>*libname sassch "d:\public charter\data";</t>
  </si>
  <si>
    <t>*libname sass "d:\public\data";</t>
  </si>
  <si>
    <t>libname sass "d:\private\data";</t>
  </si>
  <si>
    <t>%include "c:\sass992000\repvarv8.mac";</t>
  </si>
  <si>
    <t>options center=0;</t>
  </si>
  <si>
    <t>data one(keep=s0161 s0164 s0165 s0166 s0167 s0092 s0089</t>
  </si>
  <si>
    <t>pm x he COUNT urbanic minenr srepwt1-srepwt88 sfnlwgt);</t>
  </si>
  <si>
    <t>*set sass.ru_3a;</t>
  </si>
  <si>
    <t>set sass.ru_3b;</t>
  </si>
  <si>
    <t>*the following fixes the private file;</t>
  </si>
  <si>
    <t>s0164=0;s0092=s0089;</t>
  </si>
  <si>
    <t>if s0162 &gt; 0 then do;s0164=s0163/s0162*100;end;</t>
  </si>
  <si>
    <t>if s0161=1;</t>
  </si>
  <si>
    <t>s0164=s0164/100*s0092;</t>
  </si>
  <si>
    <t>s0165=s0165/100*s0092;</t>
  </si>
  <si>
    <t>s0166=s0166/100*s0092;</t>
  </si>
  <si>
    <t>s0167=s0167/100*s0092;</t>
  </si>
  <si>
    <t>he=sum(S0165,S0166);</t>
  </si>
  <si>
    <t>pm=1;</t>
  </si>
  <si>
    <t>if minenr &gt; 5 then pm=2;</t>
  </si>
  <si>
    <t>if minenr &gt; 19 then pm=3;</t>
  </si>
  <si>
    <t>if minenr &gt; 49 then pm=4;</t>
  </si>
  <si>
    <t>x=1;COUNT=1;</t>
  </si>
  <si>
    <t>/*</t>
  </si>
  <si>
    <t>data CHT(keep=s0161 s0164 s0165 s0166 s0167 s0092</t>
  </si>
  <si>
    <t>set sassch.ru_3D;</t>
  </si>
  <si>
    <t>HE=SUM(S0165,S0166);</t>
  </si>
  <si>
    <t>DATA ALLPUB;SET ONE CHT;</t>
  </si>
  <si>
    <t>*/;</t>
  </si>
  <si>
    <t>data allpub;set one;</t>
  </si>
  <si>
    <t>proc sort data=ALLPUB;by x;</t>
  </si>
  <si>
    <t>%REPVAR;</t>
  </si>
  <si>
    <t>VAR COUNT s0092 s0161 s0164 s0165 s0166 s0167 he;</t>
  </si>
  <si>
    <t>BY x;</t>
  </si>
  <si>
    <t>COMPUTE PS0164=S0164/s0092;</t>
  </si>
  <si>
    <t>COMPUTE PS0165=S0165/s0092;</t>
  </si>
  <si>
    <t>COMPUTE PS0166=S0166/s0092;</t>
  </si>
  <si>
    <t>COMPUTE PS0167=S0167/s0092;</t>
  </si>
  <si>
    <t>COMPUTE PHE=HE/s0092;</t>
  </si>
  <si>
    <t>WEIGHT sfnlwgt srepwt1-srepwt88;</t>
  </si>
  <si>
    <t>REPLNUM 88;</t>
  </si>
  <si>
    <t>DATAFILE allpub;</t>
  </si>
  <si>
    <t>OUTPUT pu0;</t>
  </si>
  <si>
    <t>;</t>
  </si>
  <si>
    <t>proc sort data=ALLPUB;by pm;</t>
  </si>
  <si>
    <t>BY pm;</t>
  </si>
  <si>
    <t>OUTPUT pu1;</t>
  </si>
  <si>
    <t>proc sort data=ALLPUB;by urbanic;</t>
  </si>
  <si>
    <t>BY urbanic;</t>
  </si>
  <si>
    <t>OUTPUT pu2;</t>
  </si>
  <si>
    <t>data all;set pu0 pu1 pu2;</t>
  </si>
  <si>
    <t>proc print data=all;</t>
  </si>
  <si>
    <t>run;</t>
  </si>
  <si>
    <t>final wgts</t>
  </si>
  <si>
    <t>rep1</t>
  </si>
  <si>
    <t>rep2</t>
  </si>
  <si>
    <t>rep3</t>
  </si>
  <si>
    <t>rep4</t>
  </si>
  <si>
    <t>rep5</t>
  </si>
  <si>
    <t>%grads</t>
  </si>
  <si>
    <t>total enr</t>
  </si>
  <si>
    <t>12th grade enr</t>
  </si>
  <si>
    <t>pupil wgt # grads weighted</t>
  </si>
  <si>
    <t>pupil wgt total enr weighted</t>
  </si>
  <si>
    <t>pupil wgt total enr rep 1</t>
  </si>
  <si>
    <t>pupil wgt # grads rep1</t>
  </si>
  <si>
    <t>pupil wgt total enr rep2</t>
  </si>
  <si>
    <t>pupil wgt # grads rep2</t>
  </si>
  <si>
    <t>pupil wgt total enr rep3</t>
  </si>
  <si>
    <t>pupil wgt # grads rep3</t>
  </si>
  <si>
    <t>pupil wgt total enr rep4</t>
  </si>
  <si>
    <t>pupil wgt # grads rep4</t>
  </si>
  <si>
    <t>pupil wgt total enr rep5</t>
  </si>
  <si>
    <t>pupil wgt # grads rep5</t>
  </si>
  <si>
    <t>School</t>
  </si>
  <si>
    <t>error=</t>
  </si>
  <si>
    <t>pupil wgt 12th enr weighted</t>
  </si>
  <si>
    <t>pupil wgt 12th enr rep 1</t>
  </si>
  <si>
    <t>pupil wgt 12th enr rep2</t>
  </si>
  <si>
    <t>pupil wgt 12th enr rep3</t>
  </si>
  <si>
    <t>pupil wgt 12th enr rep4</t>
  </si>
  <si>
    <t>pupil wgt 12th enr rep5</t>
  </si>
  <si>
    <t>Demonstation of the effect of using 12th enr or total enr on errors of percentages.</t>
  </si>
  <si>
    <t xml:space="preserve">     </t>
  </si>
  <si>
    <t>Selected high school characteristic</t>
  </si>
  <si>
    <t>4-year institutions</t>
  </si>
  <si>
    <t>2-year institutions</t>
  </si>
  <si>
    <t>SOURCE: U.S. Department of Education, National Center for Education Statistics, Schools and Staffing Survey (SASS), "Public School Questionnaire," 1999-2000 and 2003-04, "Private School Questionnaire," 1999-2000 and 2003-04, and "Charter School Questionnaire," 1999-2000. (This table was prepared August 2006.)</t>
  </si>
  <si>
    <t>College attendance rate 
of 1998-99 graduates in 1999-2000</t>
  </si>
  <si>
    <t>College attendance rate 
of 2002-03 graduates in 2003-04</t>
  </si>
  <si>
    <t>Number of high schools with 12th-graders</t>
  </si>
  <si>
    <t>Graduation rate of 12th-graders\1\</t>
  </si>
  <si>
    <t xml:space="preserve">           1999-2000 and 2003-04</t>
  </si>
  <si>
    <t>For 1998-99 school year</t>
  </si>
  <si>
    <t>For 2002-03 school year</t>
  </si>
  <si>
    <t>\1\Includes only students who were enrolled in 12th grade in fall of the school year and graduated with a diploma by the end of the following summer.</t>
  </si>
  <si>
    <t>NOTE: Data are based on a sample survey and may not be strictly comparable with data reported elsewhere. Includes all schools, including combined schools, with students enrolled in the 12th grade. Some data have been revised from previously published figures. Detail may not sum to totals because of rounding. Standard errors appear in parentheses.</t>
  </si>
  <si>
    <t xml:space="preserve">  Percent minority students</t>
  </si>
  <si>
    <t xml:space="preserve">    Less than 5 percent ......................................…</t>
  </si>
  <si>
    <t xml:space="preserve">    5 to 19 percent ......................................…</t>
  </si>
  <si>
    <t xml:space="preserve">    20 to 49 percent ................................…</t>
  </si>
  <si>
    <t xml:space="preserve">    50 percent or more ................................…</t>
  </si>
  <si>
    <t xml:space="preserve">  Community type</t>
  </si>
  <si>
    <t xml:space="preserve">    Urban fringe/large town ................................…</t>
  </si>
  <si>
    <t xml:space="preserve">    Less than 5 percent .....................................…</t>
  </si>
  <si>
    <t xml:space="preserve">    5 to 19 percent .....................................…</t>
  </si>
  <si>
    <t xml:space="preserve">    Central city ......................................…</t>
  </si>
  <si>
    <t>Public high schools .............................</t>
  </si>
  <si>
    <t>Private high schools .............................</t>
  </si>
  <si>
    <t xml:space="preserve">    Small town/rural ......................................…</t>
  </si>
  <si>
    <t xml:space="preserve">    Rural/small town ......................................…</t>
  </si>
  <si>
    <t xml:space="preserve">Table 193. Graduation rates of previous year's 12th-graders and college attendance rates of those who graduated, by selected high school characteristics: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</si>
</sst>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0.0_);\(0.0\)"/>
    <numFmt numFmtId="168" formatCode="0.00_);\(0.00\)"/>
    <numFmt numFmtId="169" formatCode="&quot;Yes&quot;;&quot;Yes&quot;;&quot;No&quot;"/>
    <numFmt numFmtId="170" formatCode="&quot;True&quot;;&quot;True&quot;;&quot;False&quot;"/>
    <numFmt numFmtId="171" formatCode="&quot;On&quot;;&quot;On&quot;;&quot;Off&quot;"/>
    <numFmt numFmtId="172" formatCode="[$€-2]\ #,##0.00_);[Red]\([$€-2]\ #,##0.00\)"/>
    <numFmt numFmtId="173" formatCode="\(0.00\)"/>
    <numFmt numFmtId="174" formatCode="\(0.000\)"/>
    <numFmt numFmtId="175" formatCode="\(0.0\)"/>
    <numFmt numFmtId="176" formatCode="\(0\)"/>
  </numFmts>
  <fonts count="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Courier New"/>
      <family val="3"/>
    </font>
    <font>
      <b/>
      <sz val="10"/>
      <name val="Courier New"/>
      <family val="3"/>
    </font>
    <font>
      <sz val="10"/>
      <name val="Arial"/>
      <family val="0"/>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0" borderId="0" xfId="0" applyNumberFormat="1" applyAlignment="1" quotePrefix="1">
      <alignment/>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xf>
    <xf numFmtId="37" fontId="0" fillId="0" borderId="0" xfId="0" applyNumberFormat="1" applyAlignment="1">
      <alignment/>
    </xf>
    <xf numFmtId="165" fontId="0" fillId="0" borderId="0" xfId="0" applyNumberForma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2" xfId="0" applyBorder="1" applyAlignment="1">
      <alignment horizontal="center"/>
    </xf>
    <xf numFmtId="0" fontId="0" fillId="0" borderId="3" xfId="0" applyBorder="1" applyAlignment="1">
      <alignment horizontal="right"/>
    </xf>
    <xf numFmtId="0" fontId="0" fillId="0" borderId="2" xfId="0" applyBorder="1" applyAlignment="1">
      <alignment horizontal="right"/>
    </xf>
    <xf numFmtId="0" fontId="0" fillId="0" borderId="0" xfId="0" applyAlignment="1">
      <alignment horizontal="right"/>
    </xf>
    <xf numFmtId="37" fontId="0" fillId="0" borderId="2" xfId="0" applyNumberFormat="1" applyBorder="1" applyAlignment="1">
      <alignment/>
    </xf>
    <xf numFmtId="165" fontId="0" fillId="0" borderId="2" xfId="0" applyNumberFormat="1" applyBorder="1" applyAlignment="1">
      <alignment/>
    </xf>
    <xf numFmtId="0" fontId="0" fillId="0" borderId="4" xfId="0" applyBorder="1" applyAlignment="1">
      <alignment horizontal="center" wrapText="1"/>
    </xf>
    <xf numFmtId="0" fontId="0" fillId="0" borderId="5" xfId="0" applyBorder="1" applyAlignment="1">
      <alignment horizontal="center"/>
    </xf>
    <xf numFmtId="3" fontId="0" fillId="0" borderId="3" xfId="0" applyNumberFormat="1" applyBorder="1" applyAlignment="1">
      <alignment/>
    </xf>
    <xf numFmtId="3" fontId="0" fillId="0" borderId="5" xfId="0" applyNumberFormat="1" applyBorder="1" applyAlignment="1">
      <alignment/>
    </xf>
    <xf numFmtId="165" fontId="0" fillId="0" borderId="3" xfId="0" applyNumberFormat="1" applyBorder="1" applyAlignment="1">
      <alignment/>
    </xf>
    <xf numFmtId="165" fontId="0" fillId="0" borderId="5" xfId="0" applyNumberFormat="1" applyBorder="1" applyAlignment="1">
      <alignment/>
    </xf>
    <xf numFmtId="3" fontId="0" fillId="0" borderId="6" xfId="0" applyNumberFormat="1" applyBorder="1" applyAlignment="1">
      <alignment/>
    </xf>
    <xf numFmtId="37" fontId="0" fillId="0" borderId="1" xfId="0" applyNumberFormat="1" applyBorder="1" applyAlignment="1">
      <alignment/>
    </xf>
    <xf numFmtId="165" fontId="0" fillId="0" borderId="6" xfId="0" applyNumberFormat="1" applyBorder="1" applyAlignment="1">
      <alignment/>
    </xf>
    <xf numFmtId="165" fontId="0" fillId="0" borderId="1" xfId="0" applyNumberFormat="1" applyBorder="1" applyAlignment="1">
      <alignment/>
    </xf>
    <xf numFmtId="0" fontId="0" fillId="0" borderId="7" xfId="0" applyBorder="1" applyAlignment="1">
      <alignment/>
    </xf>
    <xf numFmtId="0" fontId="6" fillId="2" borderId="0" xfId="0" applyFont="1" applyFill="1" applyBorder="1" applyAlignment="1">
      <alignment/>
    </xf>
    <xf numFmtId="164" fontId="6" fillId="2" borderId="0" xfId="0" applyNumberFormat="1" applyFont="1" applyFill="1" applyBorder="1" applyAlignment="1">
      <alignment horizontal="right"/>
    </xf>
    <xf numFmtId="167" fontId="6" fillId="2" borderId="0" xfId="0" applyNumberFormat="1" applyFont="1" applyFill="1" applyBorder="1" applyAlignment="1">
      <alignment horizontal="right"/>
    </xf>
    <xf numFmtId="164" fontId="6" fillId="2" borderId="0" xfId="0" applyNumberFormat="1" applyFont="1" applyFill="1" applyBorder="1" applyAlignment="1">
      <alignment/>
    </xf>
    <xf numFmtId="0" fontId="7" fillId="2" borderId="0" xfId="0" applyFont="1" applyFill="1" applyBorder="1" applyAlignment="1">
      <alignment/>
    </xf>
    <xf numFmtId="0" fontId="6" fillId="2" borderId="0" xfId="0" applyFont="1" applyFill="1" applyBorder="1" applyAlignment="1">
      <alignment horizontal="left" vertical="center"/>
    </xf>
    <xf numFmtId="0" fontId="7" fillId="2" borderId="0" xfId="0" applyFont="1" applyFill="1" applyBorder="1" applyAlignment="1">
      <alignment horizontal="left"/>
    </xf>
    <xf numFmtId="164" fontId="7" fillId="2" borderId="0" xfId="0" applyNumberFormat="1" applyFont="1" applyFill="1" applyBorder="1" applyAlignment="1">
      <alignment horizontal="left"/>
    </xf>
    <xf numFmtId="164" fontId="7" fillId="2" borderId="0" xfId="0" applyNumberFormat="1" applyFont="1" applyFill="1" applyBorder="1" applyAlignment="1">
      <alignment horizontal="right"/>
    </xf>
    <xf numFmtId="168" fontId="6" fillId="2" borderId="0" xfId="0" applyNumberFormat="1" applyFont="1" applyFill="1" applyBorder="1" applyAlignment="1">
      <alignment horizontal="right"/>
    </xf>
    <xf numFmtId="173" fontId="7" fillId="2" borderId="0" xfId="0" applyNumberFormat="1" applyFont="1" applyFill="1" applyBorder="1" applyAlignment="1">
      <alignment horizontal="right"/>
    </xf>
    <xf numFmtId="173" fontId="6" fillId="2" borderId="0" xfId="0" applyNumberFormat="1" applyFont="1" applyFill="1" applyBorder="1" applyAlignment="1">
      <alignment horizontal="right"/>
    </xf>
    <xf numFmtId="176" fontId="7" fillId="2" borderId="0" xfId="0" applyNumberFormat="1" applyFont="1" applyFill="1" applyBorder="1" applyAlignment="1">
      <alignment horizontal="right"/>
    </xf>
    <xf numFmtId="176" fontId="6" fillId="2" borderId="0" xfId="0" applyNumberFormat="1" applyFont="1" applyFill="1" applyBorder="1" applyAlignment="1">
      <alignment horizontal="right"/>
    </xf>
    <xf numFmtId="3" fontId="7" fillId="2" borderId="5" xfId="0" applyNumberFormat="1" applyFont="1" applyFill="1" applyBorder="1" applyAlignment="1">
      <alignment horizontal="right"/>
    </xf>
    <xf numFmtId="3" fontId="6" fillId="2" borderId="5" xfId="0" applyNumberFormat="1" applyFont="1" applyFill="1" applyBorder="1" applyAlignment="1">
      <alignment horizontal="right"/>
    </xf>
    <xf numFmtId="164" fontId="7" fillId="2" borderId="5" xfId="0" applyNumberFormat="1" applyFont="1" applyFill="1" applyBorder="1" applyAlignment="1">
      <alignment horizontal="right"/>
    </xf>
    <xf numFmtId="164" fontId="6" fillId="2" borderId="5" xfId="0" applyNumberFormat="1" applyFont="1" applyFill="1" applyBorder="1" applyAlignment="1">
      <alignment horizontal="right"/>
    </xf>
    <xf numFmtId="0" fontId="6" fillId="2" borderId="2" xfId="0" applyFont="1" applyFill="1" applyBorder="1" applyAlignment="1">
      <alignment horizontal="left"/>
    </xf>
    <xf numFmtId="0" fontId="6" fillId="2" borderId="5" xfId="0" applyFont="1" applyFill="1" applyBorder="1" applyAlignment="1">
      <alignment/>
    </xf>
    <xf numFmtId="0" fontId="6" fillId="2" borderId="6" xfId="0" applyFont="1" applyFill="1" applyBorder="1" applyAlignment="1">
      <alignment/>
    </xf>
    <xf numFmtId="0" fontId="6" fillId="2" borderId="5" xfId="0" applyFont="1" applyFill="1" applyBorder="1" applyAlignment="1">
      <alignment/>
    </xf>
    <xf numFmtId="0" fontId="6" fillId="2" borderId="8" xfId="0" applyFont="1" applyFill="1" applyBorder="1" applyAlignment="1">
      <alignment/>
    </xf>
    <xf numFmtId="0" fontId="6" fillId="2" borderId="7" xfId="0" applyFont="1" applyFill="1" applyBorder="1" applyAlignment="1">
      <alignment horizontal="right"/>
    </xf>
    <xf numFmtId="173" fontId="7" fillId="2" borderId="8" xfId="0" applyNumberFormat="1" applyFont="1" applyFill="1" applyBorder="1" applyAlignment="1">
      <alignment horizontal="right"/>
    </xf>
    <xf numFmtId="168" fontId="6" fillId="2" borderId="8" xfId="0" applyNumberFormat="1" applyFont="1" applyFill="1" applyBorder="1" applyAlignment="1">
      <alignment horizontal="right"/>
    </xf>
    <xf numFmtId="173" fontId="6" fillId="2" borderId="8" xfId="0" applyNumberFormat="1" applyFont="1" applyFill="1" applyBorder="1" applyAlignment="1">
      <alignment horizontal="right"/>
    </xf>
    <xf numFmtId="3" fontId="6" fillId="2" borderId="6" xfId="0" applyNumberFormat="1" applyFont="1" applyFill="1" applyBorder="1" applyAlignment="1">
      <alignment horizontal="right"/>
    </xf>
    <xf numFmtId="176" fontId="6" fillId="2" borderId="1" xfId="0" applyNumberFormat="1" applyFont="1" applyFill="1" applyBorder="1" applyAlignment="1">
      <alignment horizontal="right"/>
    </xf>
    <xf numFmtId="164" fontId="6" fillId="2" borderId="6" xfId="0" applyNumberFormat="1" applyFont="1" applyFill="1" applyBorder="1" applyAlignment="1">
      <alignment horizontal="right"/>
    </xf>
    <xf numFmtId="173" fontId="6" fillId="2" borderId="1" xfId="0" applyNumberFormat="1" applyFont="1" applyFill="1" applyBorder="1" applyAlignment="1">
      <alignment horizontal="right"/>
    </xf>
    <xf numFmtId="173" fontId="6" fillId="2" borderId="7" xfId="0" applyNumberFormat="1" applyFont="1" applyFill="1" applyBorder="1" applyAlignment="1">
      <alignment horizontal="right"/>
    </xf>
    <xf numFmtId="164" fontId="6" fillId="2" borderId="1" xfId="0" applyNumberFormat="1" applyFont="1" applyFill="1" applyBorder="1" applyAlignment="1">
      <alignment horizontal="right"/>
    </xf>
    <xf numFmtId="176" fontId="6" fillId="2" borderId="7" xfId="0" applyNumberFormat="1" applyFont="1" applyFill="1" applyBorder="1" applyAlignment="1">
      <alignment horizontal="right"/>
    </xf>
    <xf numFmtId="0" fontId="6" fillId="2" borderId="0" xfId="0" applyFont="1" applyFill="1" applyBorder="1" applyAlignment="1">
      <alignment horizontal="left" vertical="distributed"/>
    </xf>
    <xf numFmtId="0" fontId="6" fillId="2" borderId="0" xfId="0" applyFont="1" applyFill="1" applyBorder="1" applyAlignment="1">
      <alignment horizontal="left" vertical="distributed" wrapText="1"/>
    </xf>
    <xf numFmtId="0" fontId="6" fillId="2" borderId="3"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left" wrapText="1"/>
    </xf>
    <xf numFmtId="0" fontId="0" fillId="0" borderId="8" xfId="0" applyBorder="1" applyAlignment="1">
      <alignment horizontal="left" wrapText="1"/>
    </xf>
    <xf numFmtId="0" fontId="0" fillId="0" borderId="7" xfId="0" applyBorder="1" applyAlignment="1">
      <alignment horizontal="left" wrapText="1"/>
    </xf>
    <xf numFmtId="0" fontId="6" fillId="2" borderId="5" xfId="0" applyFont="1" applyFill="1" applyBorder="1" applyAlignment="1">
      <alignment horizontal="right" wrapText="1"/>
    </xf>
    <xf numFmtId="0" fontId="6" fillId="2" borderId="0" xfId="0" applyFont="1" applyFill="1" applyBorder="1" applyAlignment="1">
      <alignment horizontal="right" wrapText="1"/>
    </xf>
    <xf numFmtId="0" fontId="6" fillId="2" borderId="6" xfId="0" applyFont="1" applyFill="1" applyBorder="1" applyAlignment="1">
      <alignment horizontal="right" wrapText="1"/>
    </xf>
    <xf numFmtId="0" fontId="6" fillId="2" borderId="1" xfId="0" applyFont="1" applyFill="1" applyBorder="1" applyAlignment="1">
      <alignment horizontal="right" wrapText="1"/>
    </xf>
    <xf numFmtId="0" fontId="6" fillId="2" borderId="8" xfId="0" applyFont="1" applyFill="1" applyBorder="1" applyAlignment="1">
      <alignment horizontal="right" wrapText="1"/>
    </xf>
    <xf numFmtId="0" fontId="6" fillId="2" borderId="7" xfId="0" applyFont="1" applyFill="1" applyBorder="1" applyAlignment="1">
      <alignment horizontal="right" wrapText="1"/>
    </xf>
    <xf numFmtId="0" fontId="6" fillId="2" borderId="4" xfId="0" applyFont="1" applyFill="1" applyBorder="1" applyAlignment="1">
      <alignment horizontal="center" wrapText="1"/>
    </xf>
    <xf numFmtId="0" fontId="6" fillId="2" borderId="11" xfId="0" applyFont="1" applyFill="1" applyBorder="1" applyAlignment="1">
      <alignment horizontal="center" wrapText="1"/>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6" xfId="0" applyFont="1" applyFill="1" applyBorder="1" applyAlignment="1">
      <alignment horizontal="center" wrapText="1"/>
    </xf>
    <xf numFmtId="0" fontId="6" fillId="2" borderId="1" xfId="0" applyFont="1" applyFill="1" applyBorder="1" applyAlignment="1">
      <alignment horizontal="center" wrapText="1"/>
    </xf>
    <xf numFmtId="0" fontId="6" fillId="2" borderId="4" xfId="0" applyFont="1" applyFill="1" applyBorder="1" applyAlignment="1">
      <alignment horizontal="right"/>
    </xf>
    <xf numFmtId="0" fontId="6" fillId="2" borderId="10" xfId="0" applyFont="1" applyFill="1" applyBorder="1" applyAlignment="1">
      <alignment horizontal="right"/>
    </xf>
    <xf numFmtId="0" fontId="6" fillId="2" borderId="6" xfId="0" applyFont="1" applyFill="1" applyBorder="1" applyAlignment="1">
      <alignment horizontal="right"/>
    </xf>
    <xf numFmtId="0" fontId="6" fillId="2" borderId="7" xfId="0" applyFont="1" applyFill="1" applyBorder="1" applyAlignment="1">
      <alignment horizontal="right"/>
    </xf>
    <xf numFmtId="0" fontId="6" fillId="2" borderId="4" xfId="0" applyFont="1" applyFill="1" applyBorder="1" applyAlignment="1">
      <alignment horizontal="right" wrapText="1"/>
    </xf>
    <xf numFmtId="0" fontId="6" fillId="2" borderId="11" xfId="0" applyFont="1" applyFill="1" applyBorder="1" applyAlignment="1">
      <alignment horizontal="right" wrapText="1"/>
    </xf>
    <xf numFmtId="0" fontId="6" fillId="2" borderId="2" xfId="0" applyFont="1" applyFill="1" applyBorder="1" applyAlignment="1">
      <alignment horizontal="right"/>
    </xf>
    <xf numFmtId="0" fontId="6" fillId="2" borderId="11" xfId="0" applyFont="1" applyFill="1" applyBorder="1" applyAlignment="1">
      <alignment wrapText="1"/>
    </xf>
    <xf numFmtId="0" fontId="0" fillId="0" borderId="11" xfId="0" applyBorder="1" applyAlignment="1">
      <alignment wrapText="1"/>
    </xf>
    <xf numFmtId="0" fontId="6" fillId="0" borderId="3" xfId="0" applyFont="1" applyBorder="1" applyAlignment="1">
      <alignment horizontal="right"/>
    </xf>
    <xf numFmtId="0" fontId="6" fillId="0" borderId="9" xfId="0" applyFont="1" applyBorder="1" applyAlignment="1">
      <alignment horizontal="right"/>
    </xf>
    <xf numFmtId="0" fontId="0" fillId="0" borderId="11" xfId="0" applyBorder="1" applyAlignment="1">
      <alignment horizontal="right" wrapText="1"/>
    </xf>
    <xf numFmtId="0" fontId="0" fillId="0" borderId="10" xfId="0" applyBorder="1" applyAlignment="1">
      <alignment horizontal="right" wrapText="1"/>
    </xf>
    <xf numFmtId="0" fontId="6" fillId="0" borderId="4" xfId="0" applyFont="1" applyBorder="1" applyAlignment="1">
      <alignment horizontal="right" wrapText="1"/>
    </xf>
    <xf numFmtId="0" fontId="6" fillId="0" borderId="10" xfId="0" applyFont="1" applyBorder="1" applyAlignment="1">
      <alignment horizontal="right" wrapText="1"/>
    </xf>
    <xf numFmtId="0" fontId="6" fillId="0" borderId="5" xfId="0" applyFont="1" applyBorder="1" applyAlignment="1">
      <alignment horizontal="right" wrapText="1"/>
    </xf>
    <xf numFmtId="0" fontId="6" fillId="0" borderId="8" xfId="0" applyFont="1" applyBorder="1" applyAlignment="1">
      <alignment horizontal="right" wrapText="1"/>
    </xf>
    <xf numFmtId="0" fontId="6" fillId="0" borderId="6" xfId="0" applyFont="1" applyBorder="1" applyAlignment="1">
      <alignment horizontal="right" wrapText="1"/>
    </xf>
    <xf numFmtId="0" fontId="6" fillId="0" borderId="7" xfId="0" applyFont="1" applyBorder="1" applyAlignment="1">
      <alignment horizontal="right" wrapText="1"/>
    </xf>
    <xf numFmtId="0" fontId="0" fillId="0" borderId="5" xfId="0" applyBorder="1" applyAlignment="1">
      <alignment horizontal="right" wrapText="1"/>
    </xf>
    <xf numFmtId="0" fontId="0" fillId="0" borderId="8" xfId="0" applyBorder="1" applyAlignment="1">
      <alignment horizontal="right" wrapText="1"/>
    </xf>
    <xf numFmtId="0" fontId="0" fillId="0" borderId="6" xfId="0" applyBorder="1" applyAlignment="1">
      <alignment horizontal="right" wrapText="1"/>
    </xf>
    <xf numFmtId="0" fontId="0" fillId="0" borderId="7" xfId="0" applyBorder="1" applyAlignment="1">
      <alignment horizontal="right" wrapText="1"/>
    </xf>
    <xf numFmtId="0" fontId="6" fillId="2" borderId="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7"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7"/>
  <sheetViews>
    <sheetView showGridLines="0" tabSelected="1" workbookViewId="0" topLeftCell="A1">
      <selection activeCell="A1" sqref="A1"/>
    </sheetView>
  </sheetViews>
  <sheetFormatPr defaultColWidth="9.140625" defaultRowHeight="12" customHeight="1"/>
  <cols>
    <col min="1" max="1" width="33.8515625" style="28" customWidth="1"/>
    <col min="2" max="2" width="9.00390625" style="28" customWidth="1"/>
    <col min="3" max="3" width="7.7109375" style="28" customWidth="1"/>
    <col min="4" max="4" width="7.140625" style="28" customWidth="1"/>
    <col min="5" max="5" width="8.421875" style="28" customWidth="1"/>
    <col min="6" max="6" width="5.7109375" style="28" customWidth="1"/>
    <col min="7" max="7" width="7.7109375" style="28" customWidth="1"/>
    <col min="8" max="8" width="6.8515625" style="28" customWidth="1"/>
    <col min="9" max="9" width="7.7109375" style="28" customWidth="1"/>
    <col min="10" max="10" width="6.8515625" style="28" customWidth="1"/>
    <col min="11" max="11" width="7.7109375" style="28" customWidth="1"/>
    <col min="12" max="12" width="9.00390625" style="28" customWidth="1"/>
    <col min="13" max="13" width="7.7109375" style="28" customWidth="1"/>
    <col min="14" max="14" width="8.140625" style="28" customWidth="1"/>
    <col min="15" max="15" width="7.7109375" style="28" customWidth="1"/>
    <col min="16" max="16" width="6.140625" style="28" customWidth="1"/>
    <col min="17" max="17" width="7.7109375" style="28" customWidth="1"/>
    <col min="18" max="18" width="6.7109375" style="28" customWidth="1"/>
    <col min="19" max="19" width="7.7109375" style="28" customWidth="1"/>
    <col min="20" max="20" width="6.140625" style="28" customWidth="1"/>
    <col min="21" max="21" width="7.7109375" style="28" customWidth="1"/>
    <col min="22" max="16384" width="9.140625" style="28" customWidth="1"/>
  </cols>
  <sheetData>
    <row r="1" ht="12" customHeight="1">
      <c r="A1" s="32" t="s">
        <v>165</v>
      </c>
    </row>
    <row r="2" ht="12" customHeight="1">
      <c r="A2" s="32" t="s">
        <v>146</v>
      </c>
    </row>
    <row r="3" spans="1:21" ht="0.75" customHeight="1">
      <c r="A3" s="66" t="s">
        <v>138</v>
      </c>
      <c r="B3" s="85"/>
      <c r="C3" s="92"/>
      <c r="D3" s="92"/>
      <c r="E3" s="93"/>
      <c r="F3" s="75" t="s">
        <v>142</v>
      </c>
      <c r="G3" s="76"/>
      <c r="H3" s="76"/>
      <c r="I3" s="76"/>
      <c r="J3" s="76"/>
      <c r="K3" s="107"/>
      <c r="L3" s="85"/>
      <c r="M3" s="92"/>
      <c r="N3" s="92"/>
      <c r="O3" s="93"/>
      <c r="P3" s="75" t="s">
        <v>143</v>
      </c>
      <c r="Q3" s="76"/>
      <c r="R3" s="76"/>
      <c r="S3" s="76"/>
      <c r="T3" s="76"/>
      <c r="U3" s="76"/>
    </row>
    <row r="4" spans="1:21" ht="12" customHeight="1">
      <c r="A4" s="67"/>
      <c r="B4" s="104" t="s">
        <v>147</v>
      </c>
      <c r="C4" s="105"/>
      <c r="D4" s="105"/>
      <c r="E4" s="106"/>
      <c r="F4" s="77"/>
      <c r="G4" s="78"/>
      <c r="H4" s="78"/>
      <c r="I4" s="78"/>
      <c r="J4" s="78"/>
      <c r="K4" s="108"/>
      <c r="L4" s="104" t="s">
        <v>148</v>
      </c>
      <c r="M4" s="105"/>
      <c r="N4" s="105"/>
      <c r="O4" s="106"/>
      <c r="P4" s="77"/>
      <c r="Q4" s="78"/>
      <c r="R4" s="78"/>
      <c r="S4" s="78"/>
      <c r="T4" s="78"/>
      <c r="U4" s="78"/>
    </row>
    <row r="5" spans="1:21" ht="12.75" customHeight="1">
      <c r="A5" s="67"/>
      <c r="B5" s="94" t="s">
        <v>144</v>
      </c>
      <c r="C5" s="95"/>
      <c r="D5" s="94" t="s">
        <v>145</v>
      </c>
      <c r="E5" s="93"/>
      <c r="F5" s="79"/>
      <c r="G5" s="80"/>
      <c r="H5" s="80"/>
      <c r="I5" s="80"/>
      <c r="J5" s="80"/>
      <c r="K5" s="109"/>
      <c r="L5" s="94" t="s">
        <v>144</v>
      </c>
      <c r="M5" s="95"/>
      <c r="N5" s="94" t="s">
        <v>145</v>
      </c>
      <c r="O5" s="93"/>
      <c r="P5" s="79"/>
      <c r="Q5" s="80"/>
      <c r="R5" s="80"/>
      <c r="S5" s="80"/>
      <c r="T5" s="80"/>
      <c r="U5" s="80"/>
    </row>
    <row r="6" spans="1:21" ht="12" customHeight="1">
      <c r="A6" s="67"/>
      <c r="B6" s="96"/>
      <c r="C6" s="97"/>
      <c r="D6" s="100"/>
      <c r="E6" s="101"/>
      <c r="F6" s="47"/>
      <c r="G6" s="50"/>
      <c r="H6" s="69" t="s">
        <v>139</v>
      </c>
      <c r="I6" s="70"/>
      <c r="J6" s="69" t="s">
        <v>140</v>
      </c>
      <c r="K6" s="73"/>
      <c r="L6" s="96"/>
      <c r="M6" s="97"/>
      <c r="N6" s="100"/>
      <c r="O6" s="101"/>
      <c r="P6" s="81" t="s">
        <v>25</v>
      </c>
      <c r="Q6" s="82"/>
      <c r="R6" s="85" t="s">
        <v>139</v>
      </c>
      <c r="S6" s="86"/>
      <c r="T6" s="85" t="s">
        <v>140</v>
      </c>
      <c r="U6" s="86"/>
    </row>
    <row r="7" spans="1:21" ht="14.25" customHeight="1">
      <c r="A7" s="68"/>
      <c r="B7" s="98"/>
      <c r="C7" s="99"/>
      <c r="D7" s="102"/>
      <c r="E7" s="103"/>
      <c r="F7" s="48" t="s">
        <v>137</v>
      </c>
      <c r="G7" s="51" t="s">
        <v>25</v>
      </c>
      <c r="H7" s="71"/>
      <c r="I7" s="72"/>
      <c r="J7" s="71"/>
      <c r="K7" s="74"/>
      <c r="L7" s="98"/>
      <c r="M7" s="99"/>
      <c r="N7" s="102"/>
      <c r="O7" s="103"/>
      <c r="P7" s="83"/>
      <c r="Q7" s="84"/>
      <c r="R7" s="71"/>
      <c r="S7" s="72"/>
      <c r="T7" s="71"/>
      <c r="U7" s="72"/>
    </row>
    <row r="8" spans="1:21" ht="12" customHeight="1">
      <c r="A8" s="46">
        <v>1</v>
      </c>
      <c r="B8" s="90">
        <v>2</v>
      </c>
      <c r="C8" s="91"/>
      <c r="D8" s="64">
        <v>3</v>
      </c>
      <c r="E8" s="65"/>
      <c r="F8" s="64">
        <v>4</v>
      </c>
      <c r="G8" s="65"/>
      <c r="H8" s="64">
        <v>5</v>
      </c>
      <c r="I8" s="65"/>
      <c r="J8" s="64">
        <v>6</v>
      </c>
      <c r="K8" s="65"/>
      <c r="L8" s="90">
        <v>7</v>
      </c>
      <c r="M8" s="91"/>
      <c r="N8" s="64">
        <v>8</v>
      </c>
      <c r="O8" s="65"/>
      <c r="P8" s="64">
        <v>9</v>
      </c>
      <c r="Q8" s="65"/>
      <c r="R8" s="64">
        <v>10</v>
      </c>
      <c r="S8" s="65"/>
      <c r="T8" s="64">
        <v>11</v>
      </c>
      <c r="U8" s="87"/>
    </row>
    <row r="9" spans="1:21" ht="12" customHeight="1">
      <c r="A9" s="34" t="s">
        <v>161</v>
      </c>
      <c r="B9" s="42">
        <v>20000</v>
      </c>
      <c r="C9" s="40">
        <v>230</v>
      </c>
      <c r="D9" s="44">
        <v>91.3814</v>
      </c>
      <c r="E9" s="38">
        <v>0.3163</v>
      </c>
      <c r="F9" s="44">
        <v>66.807</v>
      </c>
      <c r="G9" s="52">
        <v>0.4138</v>
      </c>
      <c r="H9" s="36">
        <v>42.8504</v>
      </c>
      <c r="I9" s="38">
        <v>0.4715</v>
      </c>
      <c r="J9" s="44">
        <v>23.9566</v>
      </c>
      <c r="K9" s="38">
        <v>0.3029</v>
      </c>
      <c r="L9" s="42">
        <v>22500</v>
      </c>
      <c r="M9" s="40">
        <v>400</v>
      </c>
      <c r="N9" s="44">
        <v>89.7986</v>
      </c>
      <c r="O9" s="38">
        <v>0.4952</v>
      </c>
      <c r="P9" s="44">
        <v>72.3023</v>
      </c>
      <c r="Q9" s="52">
        <v>0.3937</v>
      </c>
      <c r="R9" s="36">
        <v>44.0776</v>
      </c>
      <c r="S9" s="38">
        <v>0.6237</v>
      </c>
      <c r="T9" s="44">
        <v>28.2248</v>
      </c>
      <c r="U9" s="38">
        <v>0.5935</v>
      </c>
    </row>
    <row r="10" spans="1:21" ht="12" customHeight="1">
      <c r="A10" s="28" t="s">
        <v>151</v>
      </c>
      <c r="B10" s="43"/>
      <c r="C10" s="30"/>
      <c r="D10" s="45"/>
      <c r="E10" s="37"/>
      <c r="F10" s="45"/>
      <c r="G10" s="53"/>
      <c r="H10" s="29"/>
      <c r="I10" s="37"/>
      <c r="J10" s="45"/>
      <c r="K10" s="37"/>
      <c r="L10" s="43" t="s">
        <v>50</v>
      </c>
      <c r="M10" s="30"/>
      <c r="N10" s="45"/>
      <c r="O10" s="37"/>
      <c r="P10" s="45"/>
      <c r="Q10" s="53"/>
      <c r="R10" s="29"/>
      <c r="S10" s="37"/>
      <c r="T10" s="45"/>
      <c r="U10" s="37"/>
    </row>
    <row r="11" spans="1:21" ht="12" customHeight="1">
      <c r="A11" s="28" t="s">
        <v>152</v>
      </c>
      <c r="B11" s="43">
        <v>6400</v>
      </c>
      <c r="C11" s="41">
        <v>170</v>
      </c>
      <c r="D11" s="45">
        <v>94.8802</v>
      </c>
      <c r="E11" s="39">
        <v>0.2766</v>
      </c>
      <c r="F11" s="45">
        <v>65.5358</v>
      </c>
      <c r="G11" s="54">
        <v>0.7497</v>
      </c>
      <c r="H11" s="29">
        <v>45.8436</v>
      </c>
      <c r="I11" s="39">
        <v>0.7351</v>
      </c>
      <c r="J11" s="45">
        <v>19.6922</v>
      </c>
      <c r="K11" s="39">
        <v>0.4317</v>
      </c>
      <c r="L11" s="43">
        <v>6100</v>
      </c>
      <c r="M11" s="41">
        <v>220</v>
      </c>
      <c r="N11" s="45">
        <v>92.6561</v>
      </c>
      <c r="O11" s="39">
        <v>1.4113</v>
      </c>
      <c r="P11" s="45">
        <v>70.3833</v>
      </c>
      <c r="Q11" s="54">
        <v>0.8445</v>
      </c>
      <c r="R11" s="29">
        <v>45.5631</v>
      </c>
      <c r="S11" s="39">
        <v>0.888</v>
      </c>
      <c r="T11" s="45">
        <v>24.8202</v>
      </c>
      <c r="U11" s="39">
        <v>0.6007</v>
      </c>
    </row>
    <row r="12" spans="1:21" ht="12" customHeight="1">
      <c r="A12" s="28" t="s">
        <v>153</v>
      </c>
      <c r="B12" s="43">
        <v>4800</v>
      </c>
      <c r="C12" s="41">
        <v>180</v>
      </c>
      <c r="D12" s="45">
        <v>93.6048</v>
      </c>
      <c r="E12" s="39">
        <v>0.3397</v>
      </c>
      <c r="F12" s="45">
        <v>68.3906</v>
      </c>
      <c r="G12" s="54">
        <v>0.7952</v>
      </c>
      <c r="H12" s="29">
        <v>45.8985</v>
      </c>
      <c r="I12" s="39">
        <v>0.8913</v>
      </c>
      <c r="J12" s="45">
        <v>22.4921</v>
      </c>
      <c r="K12" s="39">
        <v>0.5338</v>
      </c>
      <c r="L12" s="43">
        <v>5200</v>
      </c>
      <c r="M12" s="41">
        <v>270</v>
      </c>
      <c r="N12" s="45">
        <v>92.0427</v>
      </c>
      <c r="O12" s="39">
        <v>1.1201</v>
      </c>
      <c r="P12" s="45">
        <v>75.4258</v>
      </c>
      <c r="Q12" s="54">
        <v>0.7126</v>
      </c>
      <c r="R12" s="29">
        <v>50.0583</v>
      </c>
      <c r="S12" s="39">
        <v>1.0527</v>
      </c>
      <c r="T12" s="45">
        <v>25.3675</v>
      </c>
      <c r="U12" s="39">
        <v>0.7443</v>
      </c>
    </row>
    <row r="13" spans="1:21" ht="12" customHeight="1">
      <c r="A13" s="28" t="s">
        <v>154</v>
      </c>
      <c r="B13" s="43">
        <v>4000</v>
      </c>
      <c r="C13" s="41">
        <v>170</v>
      </c>
      <c r="D13" s="45">
        <v>91.2714</v>
      </c>
      <c r="E13" s="39">
        <v>0.4542</v>
      </c>
      <c r="F13" s="45">
        <v>67.0148</v>
      </c>
      <c r="G13" s="54">
        <v>0.932</v>
      </c>
      <c r="H13" s="29">
        <v>41.847</v>
      </c>
      <c r="I13" s="39">
        <v>0.884</v>
      </c>
      <c r="J13" s="45">
        <v>25.1678</v>
      </c>
      <c r="K13" s="39">
        <v>0.7044</v>
      </c>
      <c r="L13" s="43">
        <v>4700</v>
      </c>
      <c r="M13" s="41">
        <v>180</v>
      </c>
      <c r="N13" s="45">
        <v>90.8429</v>
      </c>
      <c r="O13" s="39">
        <v>0.6762</v>
      </c>
      <c r="P13" s="45">
        <v>72.1316</v>
      </c>
      <c r="Q13" s="54">
        <v>0.7977</v>
      </c>
      <c r="R13" s="29">
        <v>43.6923</v>
      </c>
      <c r="S13" s="39">
        <v>1.0868</v>
      </c>
      <c r="T13" s="45">
        <v>28.4393</v>
      </c>
      <c r="U13" s="39">
        <v>1.0749</v>
      </c>
    </row>
    <row r="14" spans="1:21" ht="12" customHeight="1">
      <c r="A14" s="28" t="s">
        <v>155</v>
      </c>
      <c r="B14" s="43">
        <v>4800</v>
      </c>
      <c r="C14" s="41">
        <v>150</v>
      </c>
      <c r="D14" s="45">
        <v>86.7438</v>
      </c>
      <c r="E14" s="39">
        <v>0.9972</v>
      </c>
      <c r="F14" s="45">
        <v>66.0864</v>
      </c>
      <c r="G14" s="54">
        <v>0.8186</v>
      </c>
      <c r="H14" s="29">
        <v>38.1757</v>
      </c>
      <c r="I14" s="39">
        <v>1.0082</v>
      </c>
      <c r="J14" s="45">
        <v>27.9107</v>
      </c>
      <c r="K14" s="39">
        <v>0.7884</v>
      </c>
      <c r="L14" s="43">
        <v>6500</v>
      </c>
      <c r="M14" s="41">
        <v>280</v>
      </c>
      <c r="N14" s="45">
        <v>85.4649</v>
      </c>
      <c r="O14" s="39">
        <v>1.0077</v>
      </c>
      <c r="P14" s="45">
        <v>71.0199</v>
      </c>
      <c r="Q14" s="54">
        <v>1.0901</v>
      </c>
      <c r="R14" s="29">
        <v>38.3237</v>
      </c>
      <c r="S14" s="39">
        <v>1.3451</v>
      </c>
      <c r="T14" s="45">
        <v>32.6963</v>
      </c>
      <c r="U14" s="39">
        <v>1.2111</v>
      </c>
    </row>
    <row r="15" spans="1:21" ht="12" customHeight="1">
      <c r="A15" s="28" t="s">
        <v>156</v>
      </c>
      <c r="B15" s="43"/>
      <c r="C15" s="41"/>
      <c r="D15" s="45"/>
      <c r="E15" s="37"/>
      <c r="F15" s="45"/>
      <c r="G15" s="53"/>
      <c r="H15" s="29"/>
      <c r="I15" s="39"/>
      <c r="J15" s="45"/>
      <c r="K15" s="39"/>
      <c r="L15" s="43"/>
      <c r="M15" s="41"/>
      <c r="N15" s="45"/>
      <c r="O15" s="37"/>
      <c r="P15" s="45"/>
      <c r="Q15" s="53"/>
      <c r="R15" s="29"/>
      <c r="S15" s="39"/>
      <c r="T15" s="45"/>
      <c r="U15" s="39"/>
    </row>
    <row r="16" spans="1:21" ht="12" customHeight="1">
      <c r="A16" s="28" t="s">
        <v>160</v>
      </c>
      <c r="B16" s="43">
        <v>3600</v>
      </c>
      <c r="C16" s="41">
        <v>150</v>
      </c>
      <c r="D16" s="45">
        <v>87.8751</v>
      </c>
      <c r="E16" s="39">
        <v>0.8026</v>
      </c>
      <c r="F16" s="45">
        <v>69.2996</v>
      </c>
      <c r="G16" s="54">
        <v>0.859</v>
      </c>
      <c r="H16" s="29">
        <v>43.8485</v>
      </c>
      <c r="I16" s="39">
        <v>0.9964</v>
      </c>
      <c r="J16" s="45">
        <v>25.4511</v>
      </c>
      <c r="K16" s="39">
        <v>0.7982</v>
      </c>
      <c r="L16" s="43">
        <v>4400</v>
      </c>
      <c r="M16" s="41">
        <v>260</v>
      </c>
      <c r="N16" s="45">
        <v>85.898</v>
      </c>
      <c r="O16" s="39">
        <v>1.0781</v>
      </c>
      <c r="P16" s="45">
        <v>73.2719</v>
      </c>
      <c r="Q16" s="54">
        <v>0.9996</v>
      </c>
      <c r="R16" s="29">
        <v>45.5529</v>
      </c>
      <c r="S16" s="39">
        <v>1.4081</v>
      </c>
      <c r="T16" s="45">
        <v>27.719</v>
      </c>
      <c r="U16" s="39">
        <v>1.1395</v>
      </c>
    </row>
    <row r="17" spans="1:21" ht="12" customHeight="1">
      <c r="A17" s="28" t="s">
        <v>157</v>
      </c>
      <c r="B17" s="43">
        <v>7900</v>
      </c>
      <c r="C17" s="41">
        <v>170</v>
      </c>
      <c r="D17" s="45">
        <v>92.6077</v>
      </c>
      <c r="E17" s="39">
        <v>0.3626</v>
      </c>
      <c r="F17" s="45">
        <v>68.8192</v>
      </c>
      <c r="G17" s="54">
        <v>0.6998</v>
      </c>
      <c r="H17" s="29">
        <v>44.3372</v>
      </c>
      <c r="I17" s="39">
        <v>0.6611</v>
      </c>
      <c r="J17" s="45">
        <v>24.4819</v>
      </c>
      <c r="K17" s="39">
        <v>0.4278</v>
      </c>
      <c r="L17" s="43">
        <v>9400</v>
      </c>
      <c r="M17" s="41">
        <v>300</v>
      </c>
      <c r="N17" s="45">
        <v>90.9393</v>
      </c>
      <c r="O17" s="39">
        <v>0.7772</v>
      </c>
      <c r="P17" s="45">
        <v>74.5152</v>
      </c>
      <c r="Q17" s="54">
        <v>0.4641</v>
      </c>
      <c r="R17" s="29">
        <v>45.5368</v>
      </c>
      <c r="S17" s="39">
        <v>0.8936</v>
      </c>
      <c r="T17" s="45">
        <v>28.9784</v>
      </c>
      <c r="U17" s="39">
        <v>0.8385</v>
      </c>
    </row>
    <row r="18" spans="1:21" ht="12" customHeight="1">
      <c r="A18" s="28" t="s">
        <v>163</v>
      </c>
      <c r="B18" s="43">
        <v>8500</v>
      </c>
      <c r="C18" s="41">
        <v>180</v>
      </c>
      <c r="D18" s="45">
        <v>92.9723</v>
      </c>
      <c r="E18" s="39">
        <v>0.4368</v>
      </c>
      <c r="F18" s="45">
        <v>59.3039</v>
      </c>
      <c r="G18" s="54">
        <v>0.5433</v>
      </c>
      <c r="H18" s="29">
        <v>38.3025</v>
      </c>
      <c r="I18" s="39">
        <v>0.5174</v>
      </c>
      <c r="J18" s="45">
        <v>21.0015</v>
      </c>
      <c r="K18" s="39">
        <v>0.4044</v>
      </c>
      <c r="L18" s="43">
        <v>8700</v>
      </c>
      <c r="M18" s="41">
        <v>290</v>
      </c>
      <c r="N18" s="45">
        <v>92.7046</v>
      </c>
      <c r="O18" s="39">
        <v>0.4285</v>
      </c>
      <c r="P18" s="45">
        <v>65.0347</v>
      </c>
      <c r="Q18" s="54">
        <v>0.5941</v>
      </c>
      <c r="R18" s="29">
        <v>38.0937</v>
      </c>
      <c r="S18" s="39">
        <v>0.6809</v>
      </c>
      <c r="T18" s="45">
        <v>26.941</v>
      </c>
      <c r="U18" s="39">
        <v>0.5415</v>
      </c>
    </row>
    <row r="19" spans="2:21" ht="12" customHeight="1">
      <c r="B19" s="43"/>
      <c r="C19" s="30"/>
      <c r="D19" s="49"/>
      <c r="F19" s="45"/>
      <c r="G19" s="53"/>
      <c r="H19" s="29"/>
      <c r="I19" s="37"/>
      <c r="J19" s="45"/>
      <c r="K19" s="37"/>
      <c r="L19" s="43"/>
      <c r="M19" s="30"/>
      <c r="N19" s="45"/>
      <c r="O19" s="37"/>
      <c r="P19" s="45"/>
      <c r="Q19" s="53"/>
      <c r="R19" s="29"/>
      <c r="S19" s="37"/>
      <c r="T19" s="45"/>
      <c r="U19" s="37"/>
    </row>
    <row r="20" spans="1:21" ht="12" customHeight="1">
      <c r="A20" s="35" t="s">
        <v>162</v>
      </c>
      <c r="B20" s="42">
        <v>7600</v>
      </c>
      <c r="C20" s="40">
        <v>240</v>
      </c>
      <c r="D20" s="44">
        <v>99.0695</v>
      </c>
      <c r="E20" s="38">
        <v>0.1131</v>
      </c>
      <c r="F20" s="44">
        <v>89.4835</v>
      </c>
      <c r="G20" s="52">
        <v>0.6197</v>
      </c>
      <c r="H20" s="36">
        <v>76.52</v>
      </c>
      <c r="I20" s="38">
        <v>0.8686</v>
      </c>
      <c r="J20" s="44">
        <v>12.9635</v>
      </c>
      <c r="K20" s="38">
        <v>0.4782</v>
      </c>
      <c r="L20" s="42">
        <v>8200</v>
      </c>
      <c r="M20" s="40">
        <v>260</v>
      </c>
      <c r="N20" s="44">
        <v>98.1535</v>
      </c>
      <c r="O20" s="38">
        <v>0.2695</v>
      </c>
      <c r="P20" s="44">
        <v>92.8149</v>
      </c>
      <c r="Q20" s="52">
        <v>0.6252</v>
      </c>
      <c r="R20" s="36">
        <v>79.4944</v>
      </c>
      <c r="S20" s="38">
        <v>1.118</v>
      </c>
      <c r="T20" s="44">
        <v>13.3205</v>
      </c>
      <c r="U20" s="38">
        <v>0.7333</v>
      </c>
    </row>
    <row r="21" spans="1:21" ht="12" customHeight="1">
      <c r="A21" s="28" t="s">
        <v>151</v>
      </c>
      <c r="B21" s="43"/>
      <c r="C21" s="41"/>
      <c r="D21" s="45"/>
      <c r="E21" s="37"/>
      <c r="F21" s="45"/>
      <c r="G21" s="53"/>
      <c r="H21" s="29"/>
      <c r="I21" s="37"/>
      <c r="J21" s="45"/>
      <c r="K21" s="37"/>
      <c r="L21" s="43" t="s">
        <v>50</v>
      </c>
      <c r="M21" s="41"/>
      <c r="N21" s="45"/>
      <c r="O21" s="37"/>
      <c r="P21" s="45"/>
      <c r="Q21" s="53"/>
      <c r="R21" s="29"/>
      <c r="S21" s="37"/>
      <c r="T21" s="45"/>
      <c r="U21" s="37"/>
    </row>
    <row r="22" spans="1:21" ht="12" customHeight="1">
      <c r="A22" s="28" t="s">
        <v>158</v>
      </c>
      <c r="B22" s="43">
        <v>2700</v>
      </c>
      <c r="C22" s="41">
        <v>150</v>
      </c>
      <c r="D22" s="45">
        <v>98.5196</v>
      </c>
      <c r="E22" s="39">
        <v>0.4081</v>
      </c>
      <c r="F22" s="45">
        <v>86.3727</v>
      </c>
      <c r="G22" s="54">
        <v>0.9893</v>
      </c>
      <c r="H22" s="29">
        <v>71.463</v>
      </c>
      <c r="I22" s="39">
        <v>1.5157</v>
      </c>
      <c r="J22" s="45">
        <v>14.9096</v>
      </c>
      <c r="K22" s="39">
        <v>1.0785</v>
      </c>
      <c r="L22" s="43">
        <v>2500</v>
      </c>
      <c r="M22" s="41">
        <v>180</v>
      </c>
      <c r="N22" s="45">
        <v>97.1823</v>
      </c>
      <c r="O22" s="39">
        <v>0.8739</v>
      </c>
      <c r="P22" s="45">
        <v>89.0416</v>
      </c>
      <c r="Q22" s="54">
        <v>1.7684</v>
      </c>
      <c r="R22" s="29">
        <v>73.7774</v>
      </c>
      <c r="S22" s="39">
        <v>2.8626</v>
      </c>
      <c r="T22" s="45">
        <v>15.2642</v>
      </c>
      <c r="U22" s="39">
        <v>1.5991</v>
      </c>
    </row>
    <row r="23" spans="1:21" ht="12" customHeight="1">
      <c r="A23" s="28" t="s">
        <v>159</v>
      </c>
      <c r="B23" s="43">
        <v>2500</v>
      </c>
      <c r="C23" s="41">
        <v>130</v>
      </c>
      <c r="D23" s="45">
        <v>99.425</v>
      </c>
      <c r="E23" s="39">
        <v>0.0839</v>
      </c>
      <c r="F23" s="45">
        <v>91.4836</v>
      </c>
      <c r="G23" s="54">
        <v>0.9144</v>
      </c>
      <c r="H23" s="29">
        <v>81.2586</v>
      </c>
      <c r="I23" s="39">
        <v>1.1317</v>
      </c>
      <c r="J23" s="45">
        <v>10.225</v>
      </c>
      <c r="K23" s="39">
        <v>0.5765</v>
      </c>
      <c r="L23" s="43">
        <v>2900</v>
      </c>
      <c r="M23" s="41">
        <v>170</v>
      </c>
      <c r="N23" s="45">
        <v>99.0106</v>
      </c>
      <c r="O23" s="39">
        <v>0.184</v>
      </c>
      <c r="P23" s="45">
        <v>94.0565</v>
      </c>
      <c r="Q23" s="54">
        <v>0.699</v>
      </c>
      <c r="R23" s="29">
        <v>82.5796</v>
      </c>
      <c r="S23" s="39">
        <v>1.5794</v>
      </c>
      <c r="T23" s="45">
        <v>11.4769</v>
      </c>
      <c r="U23" s="39">
        <v>1.1847</v>
      </c>
    </row>
    <row r="24" spans="1:21" ht="12" customHeight="1">
      <c r="A24" s="28" t="s">
        <v>154</v>
      </c>
      <c r="B24" s="43">
        <v>1400</v>
      </c>
      <c r="C24" s="41">
        <v>100</v>
      </c>
      <c r="D24" s="45">
        <v>99.01</v>
      </c>
      <c r="E24" s="39">
        <v>0.1518</v>
      </c>
      <c r="F24" s="45">
        <v>92.6755</v>
      </c>
      <c r="G24" s="54">
        <v>0.8916</v>
      </c>
      <c r="H24" s="29">
        <v>79.0497</v>
      </c>
      <c r="I24" s="39">
        <v>1.5521</v>
      </c>
      <c r="J24" s="45">
        <v>13.6258</v>
      </c>
      <c r="K24" s="39">
        <v>1.4663</v>
      </c>
      <c r="L24" s="43">
        <v>1700</v>
      </c>
      <c r="M24" s="41">
        <v>140</v>
      </c>
      <c r="N24" s="45">
        <v>97.5873</v>
      </c>
      <c r="O24" s="39">
        <v>0.4313</v>
      </c>
      <c r="P24" s="45">
        <v>94.7093</v>
      </c>
      <c r="Q24" s="54">
        <v>1.0643</v>
      </c>
      <c r="R24" s="29">
        <v>83.3853</v>
      </c>
      <c r="S24" s="39">
        <v>1.939</v>
      </c>
      <c r="T24" s="45">
        <v>11.3241</v>
      </c>
      <c r="U24" s="39">
        <v>1.4545</v>
      </c>
    </row>
    <row r="25" spans="1:21" ht="12" customHeight="1">
      <c r="A25" s="28" t="s">
        <v>155</v>
      </c>
      <c r="B25" s="43">
        <v>1000</v>
      </c>
      <c r="C25" s="41">
        <v>110</v>
      </c>
      <c r="D25" s="45">
        <v>99.0133</v>
      </c>
      <c r="E25" s="39">
        <v>0.2872</v>
      </c>
      <c r="F25" s="45">
        <v>84.0185</v>
      </c>
      <c r="G25" s="54">
        <v>3.0797</v>
      </c>
      <c r="H25" s="29">
        <v>66.5954</v>
      </c>
      <c r="I25" s="39">
        <v>4.6866</v>
      </c>
      <c r="J25" s="45">
        <v>17.4231</v>
      </c>
      <c r="K25" s="39">
        <v>2.1044</v>
      </c>
      <c r="L25" s="43">
        <v>1100</v>
      </c>
      <c r="M25" s="41">
        <v>140</v>
      </c>
      <c r="N25" s="45">
        <v>97.9436</v>
      </c>
      <c r="O25" s="39">
        <v>0.4768</v>
      </c>
      <c r="P25" s="45">
        <v>92.4072</v>
      </c>
      <c r="Q25" s="54">
        <v>1.6675</v>
      </c>
      <c r="R25" s="29">
        <v>73.1686</v>
      </c>
      <c r="S25" s="39">
        <v>2.9114</v>
      </c>
      <c r="T25" s="45">
        <v>19.2386</v>
      </c>
      <c r="U25" s="39">
        <v>2.3375</v>
      </c>
    </row>
    <row r="26" spans="1:21" ht="12" customHeight="1">
      <c r="A26" s="28" t="s">
        <v>156</v>
      </c>
      <c r="B26" s="43"/>
      <c r="C26" s="41"/>
      <c r="D26" s="45"/>
      <c r="E26" s="37"/>
      <c r="F26" s="45"/>
      <c r="G26" s="53"/>
      <c r="H26" s="29"/>
      <c r="I26" s="37"/>
      <c r="J26" s="45"/>
      <c r="K26" s="37"/>
      <c r="L26" s="43"/>
      <c r="M26" s="41"/>
      <c r="N26" s="45"/>
      <c r="O26" s="37"/>
      <c r="P26" s="45"/>
      <c r="Q26" s="53"/>
      <c r="R26" s="29"/>
      <c r="S26" s="37"/>
      <c r="T26" s="45"/>
      <c r="U26" s="37"/>
    </row>
    <row r="27" spans="1:21" ht="12" customHeight="1">
      <c r="A27" s="28" t="s">
        <v>160</v>
      </c>
      <c r="B27" s="43">
        <v>2900</v>
      </c>
      <c r="C27" s="41">
        <v>150</v>
      </c>
      <c r="D27" s="45">
        <v>99.0234</v>
      </c>
      <c r="E27" s="39">
        <v>0.1976</v>
      </c>
      <c r="F27" s="45">
        <v>90.66</v>
      </c>
      <c r="G27" s="54">
        <v>0.7874</v>
      </c>
      <c r="H27" s="29">
        <v>78.0453</v>
      </c>
      <c r="I27" s="39">
        <v>1.3043</v>
      </c>
      <c r="J27" s="45">
        <v>12.6147</v>
      </c>
      <c r="K27" s="39">
        <v>0.7567</v>
      </c>
      <c r="L27" s="43">
        <v>2500</v>
      </c>
      <c r="M27" s="41">
        <v>180</v>
      </c>
      <c r="N27" s="45">
        <v>97.8839</v>
      </c>
      <c r="O27" s="39">
        <v>0.5349</v>
      </c>
      <c r="P27" s="45">
        <v>93.993</v>
      </c>
      <c r="Q27" s="54">
        <v>1.0115</v>
      </c>
      <c r="R27" s="29">
        <v>81.8927</v>
      </c>
      <c r="S27" s="39">
        <v>1.6958</v>
      </c>
      <c r="T27" s="45">
        <v>12.1003</v>
      </c>
      <c r="U27" s="39">
        <v>1.0465</v>
      </c>
    </row>
    <row r="28" spans="1:21" ht="12" customHeight="1">
      <c r="A28" s="28" t="s">
        <v>157</v>
      </c>
      <c r="B28" s="43">
        <v>2900</v>
      </c>
      <c r="C28" s="41">
        <v>150</v>
      </c>
      <c r="D28" s="45">
        <v>99.2703</v>
      </c>
      <c r="E28" s="39">
        <v>0.0893</v>
      </c>
      <c r="F28" s="45">
        <v>90.0915</v>
      </c>
      <c r="G28" s="54">
        <v>0.8624</v>
      </c>
      <c r="H28" s="29">
        <v>76.9433</v>
      </c>
      <c r="I28" s="39">
        <v>1.3079</v>
      </c>
      <c r="J28" s="45">
        <v>13.1482</v>
      </c>
      <c r="K28" s="39">
        <v>0.8249</v>
      </c>
      <c r="L28" s="43">
        <v>4000</v>
      </c>
      <c r="M28" s="41">
        <v>220</v>
      </c>
      <c r="N28" s="45">
        <v>98.3217</v>
      </c>
      <c r="O28" s="39">
        <v>0.2613</v>
      </c>
      <c r="P28" s="45">
        <v>92.4818</v>
      </c>
      <c r="Q28" s="54">
        <v>0.7217</v>
      </c>
      <c r="R28" s="29">
        <v>79.1653</v>
      </c>
      <c r="S28" s="39">
        <v>1.272</v>
      </c>
      <c r="T28" s="45">
        <v>13.3165</v>
      </c>
      <c r="U28" s="39">
        <v>1.0303</v>
      </c>
    </row>
    <row r="29" spans="1:21" ht="12" customHeight="1">
      <c r="A29" s="28" t="s">
        <v>164</v>
      </c>
      <c r="B29" s="55">
        <v>1800</v>
      </c>
      <c r="C29" s="61">
        <v>140</v>
      </c>
      <c r="D29" s="57">
        <v>98.5378</v>
      </c>
      <c r="E29" s="58">
        <v>0.3308</v>
      </c>
      <c r="F29" s="57">
        <v>80.5197</v>
      </c>
      <c r="G29" s="59">
        <v>2.4031</v>
      </c>
      <c r="H29" s="60">
        <v>66.3403</v>
      </c>
      <c r="I29" s="58">
        <v>2.6251</v>
      </c>
      <c r="J29" s="57">
        <v>14.1793</v>
      </c>
      <c r="K29" s="58">
        <v>1.4828</v>
      </c>
      <c r="L29" s="55">
        <v>1700</v>
      </c>
      <c r="M29" s="56">
        <v>150</v>
      </c>
      <c r="N29" s="57">
        <v>98.5307</v>
      </c>
      <c r="O29" s="58">
        <v>0.3414</v>
      </c>
      <c r="P29" s="57">
        <v>89.4992</v>
      </c>
      <c r="Q29" s="59">
        <v>1.8738</v>
      </c>
      <c r="R29" s="60">
        <v>71.2748</v>
      </c>
      <c r="S29" s="58">
        <v>3.8183</v>
      </c>
      <c r="T29" s="57">
        <v>18.2244</v>
      </c>
      <c r="U29" s="58">
        <v>2.8071</v>
      </c>
    </row>
    <row r="30" spans="1:21" ht="12" customHeight="1">
      <c r="A30" s="88" t="s">
        <v>149</v>
      </c>
      <c r="B30" s="89"/>
      <c r="C30" s="89"/>
      <c r="D30" s="89"/>
      <c r="E30" s="89"/>
      <c r="F30" s="89"/>
      <c r="G30" s="89"/>
      <c r="H30" s="89"/>
      <c r="I30" s="89"/>
      <c r="J30" s="89"/>
      <c r="K30" s="89"/>
      <c r="L30" s="89"/>
      <c r="M30" s="89"/>
      <c r="N30" s="89"/>
      <c r="O30" s="89"/>
      <c r="P30" s="89"/>
      <c r="Q30" s="89"/>
      <c r="R30" s="89"/>
      <c r="S30" s="89"/>
      <c r="T30" s="89"/>
      <c r="U30" s="89"/>
    </row>
    <row r="31" spans="1:21" ht="37.5" customHeight="1">
      <c r="A31" s="63" t="s">
        <v>150</v>
      </c>
      <c r="B31" s="63"/>
      <c r="C31" s="63"/>
      <c r="D31" s="63"/>
      <c r="E31" s="63"/>
      <c r="F31" s="63"/>
      <c r="G31" s="63"/>
      <c r="H31" s="63"/>
      <c r="I31" s="63"/>
      <c r="J31" s="63"/>
      <c r="K31" s="63"/>
      <c r="L31" s="63"/>
      <c r="M31" s="63"/>
      <c r="N31" s="63"/>
      <c r="O31" s="63"/>
      <c r="P31" s="63"/>
      <c r="Q31" s="63"/>
      <c r="R31" s="63"/>
      <c r="S31" s="63"/>
      <c r="T31" s="63"/>
      <c r="U31" s="63"/>
    </row>
    <row r="32" spans="1:21" ht="24.75" customHeight="1">
      <c r="A32" s="63" t="s">
        <v>141</v>
      </c>
      <c r="B32" s="63"/>
      <c r="C32" s="63"/>
      <c r="D32" s="63"/>
      <c r="E32" s="63"/>
      <c r="F32" s="63"/>
      <c r="G32" s="63"/>
      <c r="H32" s="63"/>
      <c r="I32" s="63"/>
      <c r="J32" s="63"/>
      <c r="K32" s="63"/>
      <c r="L32" s="63"/>
      <c r="M32" s="63"/>
      <c r="N32" s="63"/>
      <c r="O32" s="63"/>
      <c r="P32" s="63"/>
      <c r="Q32" s="63"/>
      <c r="R32" s="63"/>
      <c r="S32" s="63"/>
      <c r="T32" s="63"/>
      <c r="U32" s="63"/>
    </row>
    <row r="33" spans="1:21" ht="12" customHeight="1">
      <c r="A33" s="62"/>
      <c r="B33" s="62"/>
      <c r="C33" s="62"/>
      <c r="D33" s="62"/>
      <c r="E33" s="62"/>
      <c r="F33" s="62"/>
      <c r="G33" s="62"/>
      <c r="H33" s="62"/>
      <c r="I33" s="62"/>
      <c r="J33" s="62"/>
      <c r="K33" s="62"/>
      <c r="L33" s="62"/>
      <c r="M33" s="62"/>
      <c r="N33" s="62"/>
      <c r="O33" s="62"/>
      <c r="P33" s="62"/>
      <c r="Q33" s="62"/>
      <c r="R33" s="62"/>
      <c r="S33" s="62"/>
      <c r="T33" s="62"/>
      <c r="U33" s="62"/>
    </row>
    <row r="34" spans="1:10" ht="12" customHeight="1">
      <c r="A34" s="33"/>
      <c r="D34" s="31"/>
      <c r="F34" s="31"/>
      <c r="H34" s="31"/>
      <c r="J34" s="31"/>
    </row>
    <row r="35" spans="1:10" ht="12" customHeight="1">
      <c r="A35" s="33"/>
      <c r="D35" s="31"/>
      <c r="F35" s="31"/>
      <c r="H35" s="31"/>
      <c r="J35" s="31"/>
    </row>
    <row r="36" spans="4:10" ht="12" customHeight="1">
      <c r="D36" s="31"/>
      <c r="F36" s="31"/>
      <c r="H36" s="31"/>
      <c r="J36" s="31"/>
    </row>
    <row r="37" spans="4:10" ht="12" customHeight="1">
      <c r="D37" s="31"/>
      <c r="F37" s="31"/>
      <c r="H37" s="31"/>
      <c r="J37" s="31"/>
    </row>
  </sheetData>
  <mergeCells count="29">
    <mergeCell ref="B3:E3"/>
    <mergeCell ref="L3:O3"/>
    <mergeCell ref="B5:C7"/>
    <mergeCell ref="D5:E7"/>
    <mergeCell ref="B4:E4"/>
    <mergeCell ref="L5:M7"/>
    <mergeCell ref="N5:O7"/>
    <mergeCell ref="L4:O4"/>
    <mergeCell ref="F3:K5"/>
    <mergeCell ref="T8:U8"/>
    <mergeCell ref="A30:U30"/>
    <mergeCell ref="N8:O8"/>
    <mergeCell ref="P8:Q8"/>
    <mergeCell ref="J8:K8"/>
    <mergeCell ref="H8:I8"/>
    <mergeCell ref="F8:G8"/>
    <mergeCell ref="B8:C8"/>
    <mergeCell ref="L8:M8"/>
    <mergeCell ref="R8:S8"/>
    <mergeCell ref="A31:U31"/>
    <mergeCell ref="A32:U32"/>
    <mergeCell ref="D8:E8"/>
    <mergeCell ref="A3:A7"/>
    <mergeCell ref="H6:I7"/>
    <mergeCell ref="J6:K7"/>
    <mergeCell ref="P3:U5"/>
    <mergeCell ref="P6:Q7"/>
    <mergeCell ref="R6:S7"/>
    <mergeCell ref="T6:U7"/>
  </mergeCells>
  <printOptions/>
  <pageMargins left="0.75" right="0.75" top="1" bottom="1" header="0.5" footer="0.5"/>
  <pageSetup fitToHeight="1" fitToWidth="1" horizontalDpi="600" verticalDpi="600" orientation="landscape" scale="67" r:id="rId1"/>
  <headerFooter alignWithMargins="0">
    <oddHeader xml:space="preserve">&amp;R&amp;"Courier New,Regular"&amp;9&amp;08 &amp;A
 Page &amp;P of &amp;N </oddHeader>
    <oddFooter>&amp;R&amp;"Courier New,Regular"&amp;9Printed: &amp;D &amp;T</oddFooter>
  </headerFooter>
</worksheet>
</file>

<file path=xl/worksheets/sheet2.xml><?xml version="1.0" encoding="utf-8"?>
<worksheet xmlns="http://schemas.openxmlformats.org/spreadsheetml/2006/main" xmlns:r="http://schemas.openxmlformats.org/officeDocument/2006/relationships">
  <dimension ref="A1:N37"/>
  <sheetViews>
    <sheetView workbookViewId="0" topLeftCell="A1">
      <selection activeCell="A8" sqref="A8"/>
    </sheetView>
  </sheetViews>
  <sheetFormatPr defaultColWidth="9.140625" defaultRowHeight="12.75"/>
  <cols>
    <col min="1" max="1" width="28.140625" style="0" bestFit="1" customWidth="1"/>
    <col min="4" max="4" width="11.00390625" style="0" customWidth="1"/>
    <col min="6" max="6" width="11.57421875" style="0" customWidth="1"/>
    <col min="8" max="8" width="11.00390625" style="0" customWidth="1"/>
    <col min="10" max="10" width="10.7109375" style="0" customWidth="1"/>
    <col min="12" max="12" width="11.140625" style="0" customWidth="1"/>
  </cols>
  <sheetData>
    <row r="1" ht="12.75">
      <c r="A1" t="s">
        <v>44</v>
      </c>
    </row>
    <row r="2" spans="1:13" ht="12.75">
      <c r="A2" s="7"/>
      <c r="B2" s="7"/>
      <c r="C2" s="7"/>
      <c r="D2" s="7"/>
      <c r="E2" s="7"/>
      <c r="F2" s="7"/>
      <c r="G2" s="7"/>
      <c r="H2" s="7"/>
      <c r="I2" s="7"/>
      <c r="J2" s="7"/>
      <c r="K2" s="7"/>
      <c r="L2" s="7"/>
      <c r="M2" s="7"/>
    </row>
    <row r="3" spans="1:13" ht="12.75">
      <c r="A3" s="8"/>
      <c r="B3" s="10"/>
      <c r="C3" s="9"/>
      <c r="D3" s="9"/>
      <c r="E3" s="9"/>
      <c r="F3" s="9"/>
      <c r="G3" s="9"/>
      <c r="H3" s="9" t="s">
        <v>45</v>
      </c>
      <c r="I3" s="9"/>
      <c r="J3" s="9"/>
      <c r="K3" s="9"/>
      <c r="L3" s="9"/>
      <c r="M3" s="9"/>
    </row>
    <row r="4" spans="1:13" ht="76.5">
      <c r="A4" t="s">
        <v>28</v>
      </c>
      <c r="B4" s="17" t="s">
        <v>29</v>
      </c>
      <c r="C4" s="2"/>
      <c r="D4" s="17" t="s">
        <v>30</v>
      </c>
      <c r="E4" s="2"/>
      <c r="F4" s="17" t="s">
        <v>34</v>
      </c>
      <c r="G4" s="2"/>
      <c r="H4" s="17" t="s">
        <v>31</v>
      </c>
      <c r="I4" s="2"/>
      <c r="J4" s="17" t="s">
        <v>32</v>
      </c>
      <c r="K4" s="2"/>
      <c r="L4" s="17" t="s">
        <v>33</v>
      </c>
      <c r="M4" s="2"/>
    </row>
    <row r="5" spans="2:13" ht="12.75">
      <c r="B5" s="18" t="s">
        <v>35</v>
      </c>
      <c r="C5" s="3" t="s">
        <v>36</v>
      </c>
      <c r="D5" s="18" t="s">
        <v>35</v>
      </c>
      <c r="E5" s="3" t="s">
        <v>36</v>
      </c>
      <c r="F5" s="18" t="s">
        <v>35</v>
      </c>
      <c r="G5" s="3" t="s">
        <v>36</v>
      </c>
      <c r="H5" s="18" t="s">
        <v>35</v>
      </c>
      <c r="I5" s="3" t="s">
        <v>36</v>
      </c>
      <c r="J5" s="18" t="s">
        <v>35</v>
      </c>
      <c r="K5" s="3" t="s">
        <v>36</v>
      </c>
      <c r="L5" s="18" t="s">
        <v>35</v>
      </c>
      <c r="M5" s="3" t="s">
        <v>36</v>
      </c>
    </row>
    <row r="6" spans="1:14" ht="12.75">
      <c r="A6" s="11">
        <v>1</v>
      </c>
      <c r="B6" s="12">
        <v>2</v>
      </c>
      <c r="C6" s="13"/>
      <c r="D6" s="12">
        <v>3</v>
      </c>
      <c r="E6" s="13"/>
      <c r="F6" s="12">
        <v>4</v>
      </c>
      <c r="G6" s="13"/>
      <c r="H6" s="12">
        <v>5</v>
      </c>
      <c r="I6" s="13"/>
      <c r="J6" s="12">
        <v>6</v>
      </c>
      <c r="K6" s="13"/>
      <c r="L6" s="12">
        <v>7</v>
      </c>
      <c r="M6" s="13"/>
      <c r="N6" s="14"/>
    </row>
    <row r="7" spans="1:13" ht="12.75">
      <c r="A7" t="s">
        <v>25</v>
      </c>
      <c r="B7" s="19">
        <f>(ALL!D2)</f>
        <v>19958.582679803723</v>
      </c>
      <c r="C7" s="15">
        <f>(ALL!F2)*(-1)</f>
        <v>-232.00974318821758</v>
      </c>
      <c r="D7" s="21">
        <f>(ALL!D4)*100</f>
        <v>91.46690656045618</v>
      </c>
      <c r="E7" s="16">
        <f>(ALL!F4)*100*(-1)</f>
        <v>-0.2960799901479399</v>
      </c>
      <c r="F7" s="21">
        <f>(ALL!D3)*100</f>
        <v>65.9406038883774</v>
      </c>
      <c r="G7" s="16">
        <f>(ALL!F3)*100*(-1)</f>
        <v>-0.3802408644821107</v>
      </c>
      <c r="H7" s="21">
        <f>(ALL!D5)*100</f>
        <v>41.9343096607255</v>
      </c>
      <c r="I7" s="16">
        <f>(ALL!F5)*100*(-1)</f>
        <v>-0.43137140615486946</v>
      </c>
      <c r="J7" s="21">
        <f>(ALL!D6)*100</f>
        <v>24.006294165393864</v>
      </c>
      <c r="K7" s="16">
        <f>(ALL!F6)*100*(-1)</f>
        <v>-0.3073147931053666</v>
      </c>
      <c r="L7" s="21">
        <f>(ALL!D7)*100</f>
        <v>8.10113235365085</v>
      </c>
      <c r="M7" s="16">
        <f>(ALL!F7)*100*(-1)</f>
        <v>-0.1267911118755499</v>
      </c>
    </row>
    <row r="8" spans="2:13" ht="12.75">
      <c r="B8" s="20"/>
      <c r="C8" s="5"/>
      <c r="D8" s="22"/>
      <c r="E8" s="6"/>
      <c r="F8" s="22"/>
      <c r="G8" s="6"/>
      <c r="H8" s="22"/>
      <c r="I8" s="6"/>
      <c r="J8" s="22"/>
      <c r="K8" s="6"/>
      <c r="L8" s="22"/>
      <c r="M8" s="6"/>
    </row>
    <row r="9" spans="1:13" ht="12.75">
      <c r="A9" t="s">
        <v>26</v>
      </c>
      <c r="B9" s="20"/>
      <c r="C9" s="5"/>
      <c r="D9" s="22"/>
      <c r="E9" s="6"/>
      <c r="F9" s="22"/>
      <c r="G9" s="6"/>
      <c r="H9" s="22"/>
      <c r="I9" s="6"/>
      <c r="J9" s="22"/>
      <c r="K9" s="6"/>
      <c r="L9" s="22"/>
      <c r="M9" s="6"/>
    </row>
    <row r="10" spans="1:13" ht="12.75">
      <c r="A10" t="s">
        <v>37</v>
      </c>
      <c r="B10" s="20">
        <f>(ALL!D15)</f>
        <v>6447.718831872049</v>
      </c>
      <c r="C10" s="5">
        <f>(ALL!F15)*(-1)</f>
        <v>-163.74231516554295</v>
      </c>
      <c r="D10" s="22">
        <f>(ALL!D23)*100</f>
        <v>95.05931948352273</v>
      </c>
      <c r="E10" s="6">
        <f>(ALL!F23)*100*(-1)</f>
        <v>-0.24626166705018163</v>
      </c>
      <c r="F10" s="22">
        <f>(ALL!D19)*100</f>
        <v>65.33953707806562</v>
      </c>
      <c r="G10" s="6">
        <f>(ALL!F19)*100*(-1)</f>
        <v>-0.6436361004851402</v>
      </c>
      <c r="H10" s="22">
        <f>(ALL!D27)*100</f>
        <v>44.89975225068023</v>
      </c>
      <c r="I10" s="6">
        <f>(ALL!F27)*100*(-1)</f>
        <v>-0.626328970923289</v>
      </c>
      <c r="J10" s="22">
        <f>(ALL!D31)*100</f>
        <v>20.439784822978506</v>
      </c>
      <c r="K10" s="6">
        <f>(ALL!F31)*100*(-1)</f>
        <v>-0.4974394886988761</v>
      </c>
      <c r="L10" s="22">
        <f>(ALL!D35)*100</f>
        <v>9.13541964265664</v>
      </c>
      <c r="M10" s="6">
        <f>(ALL!F35)*100*(-1)</f>
        <v>-0.37109140416307235</v>
      </c>
    </row>
    <row r="11" spans="1:13" ht="12.75">
      <c r="A11" t="s">
        <v>38</v>
      </c>
      <c r="B11" s="20">
        <f>(ALL!D16)</f>
        <v>4523.669330623561</v>
      </c>
      <c r="C11" s="5">
        <f>(ALL!F16)*(-1)</f>
        <v>-176.80493659409638</v>
      </c>
      <c r="D11" s="22">
        <f>(ALL!D24)*100</f>
        <v>93.69325674852573</v>
      </c>
      <c r="E11" s="6">
        <f>(ALL!F24)*100*(-1)</f>
        <v>-0.34680439944473773</v>
      </c>
      <c r="F11" s="22">
        <f>(ALL!D20)*100</f>
        <v>68.02595436204936</v>
      </c>
      <c r="G11" s="6">
        <f>(ALL!F20)*100*(-1)</f>
        <v>-0.756859830387131</v>
      </c>
      <c r="H11" s="22">
        <f>(ALL!D28)*100</f>
        <v>45.475593431209674</v>
      </c>
      <c r="I11" s="6">
        <f>(ALL!F28)*100*(-1)</f>
        <v>-0.8421073609977734</v>
      </c>
      <c r="J11" s="22">
        <f>(ALL!D32)*100</f>
        <v>22.550360890630532</v>
      </c>
      <c r="K11" s="6">
        <f>(ALL!F32)*100*(-1)</f>
        <v>-0.5352480828639462</v>
      </c>
      <c r="L11" s="22">
        <f>(ALL!D36)*100</f>
        <v>7.884235419605046</v>
      </c>
      <c r="M11" s="6">
        <f>(ALL!F36)*100*(-1)</f>
        <v>-0.27119378549001627</v>
      </c>
    </row>
    <row r="12" spans="1:13" ht="12.75">
      <c r="A12" t="s">
        <v>39</v>
      </c>
      <c r="B12" s="20">
        <f>(ALL!D17)</f>
        <v>4078.539388355264</v>
      </c>
      <c r="C12" s="5">
        <f>(ALL!F17)*(-1)</f>
        <v>-168.64741434663247</v>
      </c>
      <c r="D12" s="22">
        <f>(ALL!D25)*100</f>
        <v>91.20762571038073</v>
      </c>
      <c r="E12" s="6">
        <f>(ALL!F25)*100*(-1)</f>
        <v>-0.4448713082414365</v>
      </c>
      <c r="F12" s="22">
        <f>(ALL!D21)*100</f>
        <v>65.41813093333002</v>
      </c>
      <c r="G12" s="6">
        <f>(ALL!F21)*100*(-1)</f>
        <v>-0.8626087985899453</v>
      </c>
      <c r="H12" s="22">
        <f>(ALL!D29)*100</f>
        <v>40.856078206815546</v>
      </c>
      <c r="I12" s="6">
        <f>(ALL!F29)*100*(-1)</f>
        <v>-0.8356869701866745</v>
      </c>
      <c r="J12" s="22">
        <f>(ALL!D33)*100</f>
        <v>24.56205260699894</v>
      </c>
      <c r="K12" s="6">
        <f>(ALL!F33)*100*(-1)</f>
        <v>-0.6521638229734157</v>
      </c>
      <c r="L12" s="22">
        <f>(ALL!D37)*100</f>
        <v>7.793372254784062</v>
      </c>
      <c r="M12" s="6">
        <f>(ALL!F37)*100*(-1)</f>
        <v>-0.25005842567875586</v>
      </c>
    </row>
    <row r="13" spans="1:13" ht="12.75">
      <c r="A13" t="s">
        <v>40</v>
      </c>
      <c r="B13" s="20">
        <f>(ALL!D18)</f>
        <v>4908.655128953009</v>
      </c>
      <c r="C13" s="5">
        <f>(ALL!F18)*(-1)</f>
        <v>-153.54312135805304</v>
      </c>
      <c r="D13" s="22">
        <f>(ALL!D26)*100</f>
        <v>86.91989743334415</v>
      </c>
      <c r="E13" s="6">
        <f>(ALL!F26)*100*(-1)</f>
        <v>-0.9368203587648949</v>
      </c>
      <c r="F13" s="22">
        <f>(ALL!D22)*100</f>
        <v>65.04948314206538</v>
      </c>
      <c r="G13" s="6">
        <f>(ALL!F22)*100*(-1)</f>
        <v>-0.7714606753594355</v>
      </c>
      <c r="H13" s="22">
        <f>(ALL!D30)*100</f>
        <v>37.427255836334254</v>
      </c>
      <c r="I13" s="6">
        <f>(ALL!F30)*100*(-1)</f>
        <v>-0.9317592374365598</v>
      </c>
      <c r="J13" s="22">
        <f>(ALL!D34)*100</f>
        <v>27.622227226164686</v>
      </c>
      <c r="K13" s="6">
        <f>(ALL!F34)*100*(-1)</f>
        <v>-0.8119003550145921</v>
      </c>
      <c r="L13" s="22">
        <f>(ALL!D38)*100</f>
        <v>7.725549969007675</v>
      </c>
      <c r="M13" s="6">
        <f>(ALL!F38)*100*(-1)</f>
        <v>-0.28059775385440205</v>
      </c>
    </row>
    <row r="14" spans="1:13" ht="12.75">
      <c r="A14" t="s">
        <v>27</v>
      </c>
      <c r="B14" s="20"/>
      <c r="C14" s="5"/>
      <c r="D14" s="22"/>
      <c r="E14" s="6"/>
      <c r="F14" s="22"/>
      <c r="G14" s="6"/>
      <c r="H14" s="22"/>
      <c r="I14" s="6"/>
      <c r="J14" s="22"/>
      <c r="K14" s="6"/>
      <c r="L14" s="22"/>
      <c r="M14" s="6"/>
    </row>
    <row r="15" spans="1:13" ht="12.75">
      <c r="A15" t="s">
        <v>41</v>
      </c>
      <c r="B15" s="20">
        <f>(ALL!D67)</f>
        <v>3561.6763490746807</v>
      </c>
      <c r="C15" s="5">
        <f>(ALL!F67)*(-1)</f>
        <v>-145.2708904701586</v>
      </c>
      <c r="D15" s="22">
        <f>(ALL!D73)*100</f>
        <v>87.73092426859719</v>
      </c>
      <c r="E15" s="6">
        <f>(ALL!F73)*100*(-1)</f>
        <v>-0.7920636896600716</v>
      </c>
      <c r="F15" s="22">
        <f>(ALL!D70)*100</f>
        <v>68.18228310080062</v>
      </c>
      <c r="G15" s="6">
        <f>(ALL!F70)*100*(-1)</f>
        <v>-0.7156920874037932</v>
      </c>
      <c r="H15" s="22">
        <f>(ALL!D76)*100</f>
        <v>42.77151255384764</v>
      </c>
      <c r="I15" s="6">
        <f>(ALL!F76)*100*(-1)</f>
        <v>-0.920662609419599</v>
      </c>
      <c r="J15" s="22">
        <f>(ALL!D79)*100</f>
        <v>25.410770452758257</v>
      </c>
      <c r="K15" s="6">
        <f>(ALL!F79)*100*(-1)</f>
        <v>-0.7727237026025449</v>
      </c>
      <c r="L15" s="22">
        <f>(ALL!D82)*100</f>
        <v>7.451884525554229</v>
      </c>
      <c r="M15" s="6">
        <f>(ALL!F82)*100*(-1)</f>
        <v>-0.2702081310405626</v>
      </c>
    </row>
    <row r="16" spans="1:13" ht="12.75">
      <c r="A16" t="s">
        <v>42</v>
      </c>
      <c r="B16" s="20">
        <f>(ALL!D68)</f>
        <v>7864.32519873887</v>
      </c>
      <c r="C16" s="5">
        <f>(ALL!F68)*(-1)</f>
        <v>-166.28840138804935</v>
      </c>
      <c r="D16" s="22">
        <f>(ALL!D74)*100</f>
        <v>92.61476009457436</v>
      </c>
      <c r="E16" s="6">
        <f>(ALL!F74)*100*(-1)</f>
        <v>-0.3506462496188066</v>
      </c>
      <c r="F16" s="22">
        <f>(ALL!D71)*100</f>
        <v>68.21586952532441</v>
      </c>
      <c r="G16" s="6">
        <f>(ALL!F71)*100*(-1)</f>
        <v>-0.6387133042017782</v>
      </c>
      <c r="H16" s="22">
        <f>(ALL!D77)*100</f>
        <v>43.69832653903918</v>
      </c>
      <c r="I16" s="6">
        <f>(ALL!F77)*100*(-1)</f>
        <v>-0.6237046223759708</v>
      </c>
      <c r="J16" s="22">
        <f>(ALL!D80)*100</f>
        <v>24.51754291672775</v>
      </c>
      <c r="K16" s="6">
        <f>(ALL!F80)*100*(-1)</f>
        <v>-0.4356207522499325</v>
      </c>
      <c r="L16" s="22">
        <f>(ALL!D83)*100</f>
        <v>7.4640276631381255</v>
      </c>
      <c r="M16" s="6">
        <f>(ALL!F83)*100*(-1)</f>
        <v>-0.1908908424683439</v>
      </c>
    </row>
    <row r="17" spans="1:13" ht="12.75">
      <c r="A17" s="7" t="s">
        <v>43</v>
      </c>
      <c r="B17" s="23">
        <f>(ALL!D69)</f>
        <v>8532.581131990328</v>
      </c>
      <c r="C17" s="24">
        <f>(ALL!F69)*(-1)</f>
        <v>-175.97340674900437</v>
      </c>
      <c r="D17" s="25">
        <f>(ALL!D75)*100</f>
        <v>93.27472897635438</v>
      </c>
      <c r="E17" s="26">
        <f>(ALL!F75)*100*(-1)</f>
        <v>-0.37579928797919715</v>
      </c>
      <c r="F17" s="25">
        <f>(ALL!D72)*100</f>
        <v>58.837766776553856</v>
      </c>
      <c r="G17" s="26">
        <f>(ALL!F72)*100*(-1)</f>
        <v>-0.5056383098481176</v>
      </c>
      <c r="H17" s="25">
        <f>(ALL!D78)*100</f>
        <v>37.42527407966178</v>
      </c>
      <c r="I17" s="26">
        <f>(ALL!F78)*100*(-1)</f>
        <v>-0.4567134869308763</v>
      </c>
      <c r="J17" s="25">
        <f>(ALL!D81)*100</f>
        <v>21.412492684832433</v>
      </c>
      <c r="K17" s="26">
        <f>(ALL!F81)*100*(-1)</f>
        <v>-0.4547167031764014</v>
      </c>
      <c r="L17" s="25">
        <f>(ALL!D84)*100</f>
        <v>10.113890258239875</v>
      </c>
      <c r="M17" s="26">
        <f>(ALL!F84)*100*(-1)</f>
        <v>-0.3229406757439187</v>
      </c>
    </row>
    <row r="18" spans="4:13" ht="12.75">
      <c r="D18" s="4"/>
      <c r="E18" s="4"/>
      <c r="F18" s="4"/>
      <c r="G18" s="4"/>
      <c r="H18" s="4"/>
      <c r="I18" s="4"/>
      <c r="J18" s="4"/>
      <c r="K18" s="4"/>
      <c r="L18" s="4"/>
      <c r="M18" s="4"/>
    </row>
    <row r="19" spans="1:13" ht="12.75">
      <c r="A19" s="11" t="s">
        <v>50</v>
      </c>
      <c r="B19" s="10"/>
      <c r="C19" s="9"/>
      <c r="D19" s="9"/>
      <c r="E19" s="9"/>
      <c r="F19" s="9"/>
      <c r="G19" s="9"/>
      <c r="H19" s="9" t="s">
        <v>51</v>
      </c>
      <c r="I19" s="9"/>
      <c r="J19" s="9"/>
      <c r="K19" s="9"/>
      <c r="L19" s="9"/>
      <c r="M19" s="9"/>
    </row>
    <row r="20" spans="2:13" ht="76.5">
      <c r="B20" s="17" t="s">
        <v>29</v>
      </c>
      <c r="C20" s="2"/>
      <c r="D20" s="17" t="s">
        <v>30</v>
      </c>
      <c r="E20" s="2"/>
      <c r="F20" s="17" t="s">
        <v>34</v>
      </c>
      <c r="G20" s="2"/>
      <c r="H20" s="17" t="s">
        <v>31</v>
      </c>
      <c r="I20" s="2"/>
      <c r="J20" s="17" t="s">
        <v>32</v>
      </c>
      <c r="K20" s="2"/>
      <c r="L20" s="17" t="s">
        <v>33</v>
      </c>
      <c r="M20" s="2"/>
    </row>
    <row r="21" spans="1:13" ht="12.75">
      <c r="A21" s="27"/>
      <c r="B21" s="18" t="s">
        <v>35</v>
      </c>
      <c r="C21" s="3" t="s">
        <v>36</v>
      </c>
      <c r="D21" s="18" t="s">
        <v>35</v>
      </c>
      <c r="E21" s="3" t="s">
        <v>36</v>
      </c>
      <c r="F21" s="18" t="s">
        <v>35</v>
      </c>
      <c r="G21" s="3" t="s">
        <v>36</v>
      </c>
      <c r="H21" s="18" t="s">
        <v>35</v>
      </c>
      <c r="I21" s="3" t="s">
        <v>36</v>
      </c>
      <c r="J21" s="18" t="s">
        <v>35</v>
      </c>
      <c r="K21" s="3" t="s">
        <v>36</v>
      </c>
      <c r="L21" s="18" t="s">
        <v>35</v>
      </c>
      <c r="M21" s="3" t="s">
        <v>36</v>
      </c>
    </row>
    <row r="22" spans="1:13" ht="12.75">
      <c r="A22" t="s">
        <v>25</v>
      </c>
      <c r="B22" s="19">
        <f>(ALL!D108)</f>
        <v>7601.962428599338</v>
      </c>
      <c r="C22" s="15">
        <f>(ALL!F108)*(-1)</f>
        <v>-241.7033939654953</v>
      </c>
      <c r="D22" s="21">
        <f>(ALL!D110)*100</f>
        <v>99.16983239914376</v>
      </c>
      <c r="E22" s="16">
        <f>(ALL!F110)*100*(-1)</f>
        <v>-0.07793412372109122</v>
      </c>
      <c r="F22" s="21">
        <f>(ALL!D109)*100</f>
        <v>89.66743527634439</v>
      </c>
      <c r="G22" s="16">
        <f>(ALL!F109)*100*(-1)</f>
        <v>-0.5821822430764277</v>
      </c>
      <c r="H22" s="21">
        <f>(ALL!D111)*100</f>
        <v>76.88199998048655</v>
      </c>
      <c r="I22" s="16">
        <f>(ALL!F111)*100*(-1)</f>
        <v>-0.8271272962677101</v>
      </c>
      <c r="J22" s="21">
        <f>(ALL!D112)*100</f>
        <v>12.78543529585783</v>
      </c>
      <c r="K22" s="16">
        <f>(ALL!F112)*100*(-1)</f>
        <v>-0.5012671003920097</v>
      </c>
      <c r="L22" s="21">
        <f>(ALL!D113)*100</f>
        <v>3.269688195108068</v>
      </c>
      <c r="M22" s="16">
        <f>(ALL!F113)*100*(-1)</f>
        <v>-0.23404888005273813</v>
      </c>
    </row>
    <row r="23" spans="2:13" ht="12.75">
      <c r="B23" s="20"/>
      <c r="C23" s="5"/>
      <c r="D23" s="22"/>
      <c r="E23" s="6"/>
      <c r="F23" s="22"/>
      <c r="G23" s="6"/>
      <c r="H23" s="22"/>
      <c r="I23" s="6"/>
      <c r="J23" s="22"/>
      <c r="K23" s="6"/>
      <c r="L23" s="22"/>
      <c r="M23" s="6"/>
    </row>
    <row r="24" spans="1:13" ht="12.75">
      <c r="A24" t="s">
        <v>26</v>
      </c>
      <c r="B24" s="20"/>
      <c r="C24" s="5"/>
      <c r="D24" s="22"/>
      <c r="E24" s="6"/>
      <c r="F24" s="22"/>
      <c r="G24" s="6"/>
      <c r="H24" s="22"/>
      <c r="I24" s="6"/>
      <c r="J24" s="22"/>
      <c r="K24" s="6"/>
      <c r="L24" s="22"/>
      <c r="M24" s="6"/>
    </row>
    <row r="25" spans="1:13" ht="12.75">
      <c r="A25" t="s">
        <v>37</v>
      </c>
      <c r="B25" s="20">
        <f>IF(ALL!I121&gt;30,(ALL!D121),"\2\")</f>
        <v>2684.106820083175</v>
      </c>
      <c r="C25" s="5">
        <f>IF(ALL!I121&gt;30,(ALL!F121)*(-1),"\2\")</f>
        <v>-153.34795574068963</v>
      </c>
      <c r="D25" s="22">
        <f>IF(ALL!I121&gt;30,(ALL!D129)*100,"\2\")</f>
        <v>98.77458091543811</v>
      </c>
      <c r="E25" s="6">
        <f>IF(ALL!I121&gt;30,(ALL!F129)*100*(-1),"\2\")</f>
        <v>-0.2418700016311929</v>
      </c>
      <c r="F25" s="22">
        <f>IF(ALL!I121&gt;30,(ALL!D125)*100,"\2\")</f>
        <v>85.93590563086944</v>
      </c>
      <c r="G25" s="6">
        <f>IF(ALL!I121&gt;30,(ALL!F125)*100*(-1),"\2\")</f>
        <v>-1.1017727254842573</v>
      </c>
      <c r="H25" s="22">
        <f>IF(ALL!I121&gt;30,(ALL!D133)*100,"\2\")</f>
        <v>71.01672808625972</v>
      </c>
      <c r="I25" s="6">
        <f>IF(ALL!I121&gt;30,(ALL!F133)*100*(-1),"2\")</f>
        <v>-1.6249266157028746</v>
      </c>
      <c r="J25" s="22">
        <f>IF(ALL!I121&gt;30,(ALL!D137)*100,"\2\")</f>
        <v>14.919177544609678</v>
      </c>
      <c r="K25" s="6">
        <f>IF(ALL!I121&gt;30,(ALL!F137)*100*(-1),"\2\")</f>
        <v>-1.1475729185929615</v>
      </c>
      <c r="L25" s="22">
        <f>IF(ALL!I121&gt;30,(ALL!D141)*100,"\2\")</f>
        <v>4.262901227936413</v>
      </c>
      <c r="M25" s="6">
        <f>IF(ALL!I121&gt;30,(ALL!F141)*100*(-1),"\2\")</f>
        <v>-0.45011547703194754</v>
      </c>
    </row>
    <row r="26" spans="1:13" ht="12.75">
      <c r="A26" t="s">
        <v>38</v>
      </c>
      <c r="B26" s="20">
        <f>IF(ALL!I122&gt;30,(ALL!D122),"\2\")</f>
        <v>2447.921692315474</v>
      </c>
      <c r="C26" s="5">
        <f>IF(ALL!I122&gt;30,(ALL!F122)*(-1),"\2\")</f>
        <v>-129.52901272350073</v>
      </c>
      <c r="D26" s="22">
        <f>IF(ALL!I122&gt;30,(ALL!D130)*100,"\2\")</f>
        <v>99.4934297148551</v>
      </c>
      <c r="E26" s="6">
        <f>IF(ALL!I122&gt;30,(ALL!F130)*100*(-1),"\2\")</f>
        <v>-0.07646085988369726</v>
      </c>
      <c r="F26" s="22">
        <f>IF(ALL!I122&gt;30,(ALL!D126)*100,"\2\")</f>
        <v>92.00456409961767</v>
      </c>
      <c r="G26" s="6">
        <f>IF(ALL!I122&gt;30,(ALL!F126)*100*(-1),"\2\")</f>
        <v>-0.7807958777072721</v>
      </c>
      <c r="H26" s="22">
        <f>IF(ALL!I122&gt;30,(ALL!D134)*100,"\2\")</f>
        <v>81.89524181952429</v>
      </c>
      <c r="I26" s="6">
        <f>IF(ALL!I122&gt;30,(ALL!F134)*100*(-1),"2\")</f>
        <v>-0.989195437699347</v>
      </c>
      <c r="J26" s="22">
        <f>IF(ALL!I122&gt;30,(ALL!D138)*100,"\2\")</f>
        <v>10.109322280093316</v>
      </c>
      <c r="K26" s="6">
        <f>IF(ALL!I122&gt;30,(ALL!F138)*100*(-1),"\2\")</f>
        <v>-0.5564217823273527</v>
      </c>
      <c r="L26" s="22">
        <f>IF(ALL!I122&gt;30,(ALL!D142)*100,"\2\")</f>
        <v>2.364280627824337</v>
      </c>
      <c r="M26" s="6">
        <f>IF(ALL!I122&gt;30,(ALL!F142)*100*(-1),"\2\")</f>
        <v>-0.19693262908748022</v>
      </c>
    </row>
    <row r="27" spans="1:13" ht="12.75">
      <c r="A27" t="s">
        <v>39</v>
      </c>
      <c r="B27" s="20">
        <f>IF(ALL!I123&gt;30,(ALL!D123),"\2\")</f>
        <v>1433.9475118526464</v>
      </c>
      <c r="C27" s="5">
        <f>IF(ALL!I123&gt;30,(ALL!F123)*(-1),"\2\")</f>
        <v>-97.7065925351702</v>
      </c>
      <c r="D27" s="22">
        <f>IF(ALL!I123&gt;30,(ALL!D131)*100,"\2\")</f>
        <v>98.99303905163069</v>
      </c>
      <c r="E27" s="6">
        <f>IF(ALL!I123&gt;30,(ALL!F131)*100*(-1),"\2\")</f>
        <v>-0.13650929735496276</v>
      </c>
      <c r="F27" s="22">
        <f>IF(ALL!I123&gt;30,(ALL!D127)*100,"\2\")</f>
        <v>92.96087327349605</v>
      </c>
      <c r="G27" s="6">
        <f>IF(ALL!I123&gt;30,(ALL!F127)*100*(-1),"\2\")</f>
        <v>-0.8387557603655775</v>
      </c>
      <c r="H27" s="22">
        <f>IF(ALL!I123&gt;30,(ALL!D135)*100,"\2\")</f>
        <v>79.94832683976989</v>
      </c>
      <c r="I27" s="6">
        <f>IF(ALL!I123&gt;30,(ALL!F135)*100*(-1),"2\")</f>
        <v>-1.7655149387044513</v>
      </c>
      <c r="J27" s="22">
        <f>IF(ALL!I123&gt;30,(ALL!D139)*100,"\2\")</f>
        <v>13.012546433726275</v>
      </c>
      <c r="K27" s="6">
        <f>IF(ALL!I123&gt;30,(ALL!F139)*100*(-1),"\2\")</f>
        <v>-1.5654960356591703</v>
      </c>
      <c r="L27" s="22">
        <f>IF(ALL!I123&gt;30,(ALL!D143)*100,"\2\")</f>
        <v>2.38208536500837</v>
      </c>
      <c r="M27" s="6">
        <f>IF(ALL!I123&gt;30,(ALL!F143)*100*(-1),"\2\")</f>
        <v>-0.33982118605277317</v>
      </c>
    </row>
    <row r="28" spans="1:13" ht="12.75">
      <c r="A28" t="s">
        <v>40</v>
      </c>
      <c r="B28" s="20">
        <f>IF(ALL!I124&gt;30,(ALL!D124),"\2\")</f>
        <v>1035.9864043480445</v>
      </c>
      <c r="C28" s="5">
        <f>IF(ALL!I124&gt;30,(ALL!F124)*(-1),"\2\")</f>
        <v>-111.23812930704622</v>
      </c>
      <c r="D28" s="22">
        <f>IF(ALL!I124&gt;30,(ALL!D132)*100,"\2\")</f>
        <v>99.16906559426208</v>
      </c>
      <c r="E28" s="6">
        <f>IF(ALL!I124&gt;30,(ALL!F132)*100*(-1),"\2\")</f>
        <v>-0.25408441934942083</v>
      </c>
      <c r="F28" s="22">
        <f>IF(ALL!I124&gt;30,(ALL!D128)*100,"\2\")</f>
        <v>84.20802364389527</v>
      </c>
      <c r="G28" s="6">
        <f>IF(ALL!I124&gt;30,(ALL!F128)*100*(-1),"\2\")</f>
        <v>-2.8694472379964098</v>
      </c>
      <c r="H28" s="22">
        <f>IF(ALL!I124&gt;30,(ALL!D136)*100,"\2\")</f>
        <v>67.41027022758581</v>
      </c>
      <c r="I28" s="6">
        <f>IF(ALL!I124&gt;30,(ALL!F136)*100*(-1),"2\")</f>
        <v>-4.210046311059559</v>
      </c>
      <c r="J28" s="22">
        <f>IF(ALL!I124&gt;30,(ALL!D140)*100,"\2\")</f>
        <v>16.797753416309465</v>
      </c>
      <c r="K28" s="6">
        <f>IF(ALL!I124&gt;30,(ALL!F140)*100*(-1),"\2\")</f>
        <v>-1.8690091261687678</v>
      </c>
      <c r="L28" s="22">
        <f>IF(ALL!I124&gt;30,(ALL!D144)*100,"\2\")</f>
        <v>5.618846572228055</v>
      </c>
      <c r="M28" s="6">
        <f>IF(ALL!I124&gt;30,(ALL!F144)*100*(-1),"\2\")</f>
        <v>-1.448755690446277</v>
      </c>
    </row>
    <row r="29" spans="1:13" ht="12.75">
      <c r="A29" t="s">
        <v>27</v>
      </c>
      <c r="B29" s="20"/>
      <c r="C29" s="5"/>
      <c r="D29" s="22"/>
      <c r="E29" s="6"/>
      <c r="F29" s="22"/>
      <c r="G29" s="6"/>
      <c r="H29" s="22"/>
      <c r="I29" s="6"/>
      <c r="J29" s="22"/>
      <c r="K29" s="6"/>
      <c r="L29" s="22"/>
      <c r="M29" s="6"/>
    </row>
    <row r="30" spans="1:13" ht="12.75">
      <c r="A30" t="s">
        <v>41</v>
      </c>
      <c r="B30" s="20">
        <f>(ALL!D173)</f>
        <v>2894.519045442388</v>
      </c>
      <c r="C30" s="5">
        <f>(ALL!F173)*(-1)</f>
        <v>-154.0173536994949</v>
      </c>
      <c r="D30" s="22">
        <f>(ALL!D179)*100</f>
        <v>99.25643100187384</v>
      </c>
      <c r="E30" s="6">
        <f>(ALL!F179)*100*(-1)</f>
        <v>-0.12014915169874327</v>
      </c>
      <c r="F30" s="22">
        <f>(ALL!D176)*100</f>
        <v>90.5583219736046</v>
      </c>
      <c r="G30" s="6">
        <f>(ALL!F176)*100*(-1)</f>
        <v>-0.8025319849675842</v>
      </c>
      <c r="H30" s="22">
        <f>(ALL!D182)*100</f>
        <v>78.00158004307274</v>
      </c>
      <c r="I30" s="6">
        <f>(ALL!F182)*100*(-1)</f>
        <v>-1.3036934205134185</v>
      </c>
      <c r="J30" s="22">
        <f>(ALL!D185)*100</f>
        <v>12.556741930531947</v>
      </c>
      <c r="K30" s="6">
        <f>(ALL!F185)*100*(-1)</f>
        <v>-0.7328410606726131</v>
      </c>
      <c r="L30" s="22">
        <f>(ALL!D188)*100</f>
        <v>3.518406368050411</v>
      </c>
      <c r="M30" s="6">
        <f>(ALL!F188)*100*(-1)</f>
        <v>-0.3451179467703625</v>
      </c>
    </row>
    <row r="31" spans="1:13" ht="12.75">
      <c r="A31" t="s">
        <v>42</v>
      </c>
      <c r="B31" s="20">
        <f>(ALL!D174)</f>
        <v>2907.636713462881</v>
      </c>
      <c r="C31" s="5">
        <f>(ALL!F174)*(-1)</f>
        <v>-154.1390834775473</v>
      </c>
      <c r="D31" s="22">
        <f>(ALL!D180)*100</f>
        <v>99.27943148897769</v>
      </c>
      <c r="E31" s="6">
        <f>(ALL!F180)*100*(-1)</f>
        <v>-0.07578016384665005</v>
      </c>
      <c r="F31" s="22">
        <f>(ALL!D177)*100</f>
        <v>90.21463386808574</v>
      </c>
      <c r="G31" s="6">
        <f>(ALL!F177)*100*(-1)</f>
        <v>-0.8598140427274128</v>
      </c>
      <c r="H31" s="22">
        <f>(ALL!D183)*100</f>
        <v>77.47381953940176</v>
      </c>
      <c r="I31" s="6">
        <f>(ALL!F183)*100*(-1)</f>
        <v>-1.3087923421563876</v>
      </c>
      <c r="J31" s="22">
        <f>(ALL!D186)*100</f>
        <v>12.740814328684023</v>
      </c>
      <c r="K31" s="6">
        <f>(ALL!F186)*100*(-1)</f>
        <v>-0.9118591568028543</v>
      </c>
      <c r="L31" s="22">
        <f>(ALL!D189)*100</f>
        <v>2.8415723730333906</v>
      </c>
      <c r="M31" s="6">
        <f>(ALL!F189)*100*(-1)</f>
        <v>-0.4248901852605241</v>
      </c>
    </row>
    <row r="32" spans="1:13" ht="12.75">
      <c r="A32" s="7" t="s">
        <v>43</v>
      </c>
      <c r="B32" s="23">
        <f>(ALL!D175)</f>
        <v>1799.8066696940707</v>
      </c>
      <c r="C32" s="24">
        <f>(ALL!F175)*(-1)</f>
        <v>-141.30258385802162</v>
      </c>
      <c r="D32" s="25">
        <f>(ALL!D181)*100</f>
        <v>98.20987757542295</v>
      </c>
      <c r="E32" s="26">
        <f>(ALL!F181)*100*(-1)</f>
        <v>-0.40831099231766016</v>
      </c>
      <c r="F32" s="25">
        <f>(ALL!D178)*100</f>
        <v>82.20078845779652</v>
      </c>
      <c r="G32" s="26">
        <f>(ALL!F178)*100*(-1)</f>
        <v>-2.095552465241366</v>
      </c>
      <c r="H32" s="25">
        <f>(ALL!D184)*100</f>
        <v>67.89651357817131</v>
      </c>
      <c r="I32" s="26">
        <f>(ALL!F184)*100*(-1)</f>
        <v>-2.481931863378587</v>
      </c>
      <c r="J32" s="25">
        <f>(ALL!D187)*100</f>
        <v>14.30427487962524</v>
      </c>
      <c r="K32" s="26">
        <f>(ALL!F187)*100*(-1)</f>
        <v>-1.5663182652437806</v>
      </c>
      <c r="L32" s="25">
        <f>(ALL!D190)*100</f>
        <v>3.5964669957658417</v>
      </c>
      <c r="M32" s="26">
        <f>(ALL!F190)*100*(-1)</f>
        <v>-0.46495265042973377</v>
      </c>
    </row>
    <row r="33" spans="4:13" ht="12.75">
      <c r="D33" s="4"/>
      <c r="E33" s="4"/>
      <c r="F33" s="4"/>
      <c r="G33" s="4"/>
      <c r="H33" s="4"/>
      <c r="I33" s="4"/>
      <c r="J33" s="4"/>
      <c r="K33" s="4"/>
      <c r="L33" s="4"/>
      <c r="M33" s="4"/>
    </row>
    <row r="34" spans="1:13" ht="12.75">
      <c r="A34" t="s">
        <v>46</v>
      </c>
      <c r="D34" s="4"/>
      <c r="E34" s="4"/>
      <c r="F34" s="4"/>
      <c r="G34" s="4"/>
      <c r="H34" s="4"/>
      <c r="I34" s="4"/>
      <c r="J34" s="4"/>
      <c r="K34" s="4"/>
      <c r="L34" s="4"/>
      <c r="M34" s="4"/>
    </row>
    <row r="35" spans="1:13" ht="12.75">
      <c r="A35" t="s">
        <v>47</v>
      </c>
      <c r="D35" s="4"/>
      <c r="E35" s="4"/>
      <c r="F35" s="4"/>
      <c r="G35" s="4"/>
      <c r="H35" s="4"/>
      <c r="I35" s="4"/>
      <c r="J35" s="4"/>
      <c r="K35" s="4"/>
      <c r="L35" s="4"/>
      <c r="M35" s="4"/>
    </row>
    <row r="36" ht="12.75">
      <c r="A36" t="s">
        <v>48</v>
      </c>
    </row>
    <row r="37" ht="12.75">
      <c r="A37" t="s">
        <v>49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90"/>
  <sheetViews>
    <sheetView workbookViewId="0" topLeftCell="A1">
      <selection activeCell="A8" sqref="A8"/>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20" ht="12.75">
      <c r="A20" t="s">
        <v>71</v>
      </c>
    </row>
    <row r="21" ht="12.75">
      <c r="A21" t="s">
        <v>72</v>
      </c>
    </row>
    <row r="22" ht="12.75">
      <c r="A22" t="s">
        <v>73</v>
      </c>
    </row>
    <row r="23" ht="12.75">
      <c r="A23" t="s">
        <v>74</v>
      </c>
    </row>
    <row r="24" ht="12.75">
      <c r="A24" t="s">
        <v>75</v>
      </c>
    </row>
    <row r="25" ht="12.75">
      <c r="A25" t="s">
        <v>76</v>
      </c>
    </row>
    <row r="26" ht="12.75">
      <c r="A26" t="s">
        <v>77</v>
      </c>
    </row>
    <row r="27" ht="12.75">
      <c r="A27" t="s">
        <v>78</v>
      </c>
    </row>
    <row r="28" ht="12.75">
      <c r="A28" t="s">
        <v>60</v>
      </c>
    </row>
    <row r="29" ht="12.75">
      <c r="A29" t="s">
        <v>79</v>
      </c>
    </row>
    <row r="30" ht="12.75">
      <c r="A30" t="s">
        <v>66</v>
      </c>
    </row>
    <row r="31" ht="12.75">
      <c r="A31" t="s">
        <v>67</v>
      </c>
    </row>
    <row r="32" ht="12.75">
      <c r="A32" t="s">
        <v>68</v>
      </c>
    </row>
    <row r="33" ht="12.75">
      <c r="A33" t="s">
        <v>69</v>
      </c>
    </row>
    <row r="34" ht="12.75">
      <c r="A34" t="s">
        <v>70</v>
      </c>
    </row>
    <row r="35" ht="12.75">
      <c r="A35" t="s">
        <v>80</v>
      </c>
    </row>
    <row r="36" ht="12.75">
      <c r="A36" t="s">
        <v>72</v>
      </c>
    </row>
    <row r="37" ht="12.75">
      <c r="A37" t="s">
        <v>73</v>
      </c>
    </row>
    <row r="38" ht="12.75">
      <c r="A38" t="s">
        <v>74</v>
      </c>
    </row>
    <row r="39" ht="12.75">
      <c r="A39" t="s">
        <v>75</v>
      </c>
    </row>
    <row r="40" ht="12.75">
      <c r="A40" t="s">
        <v>76</v>
      </c>
    </row>
    <row r="41" ht="12.75">
      <c r="A41" t="s">
        <v>81</v>
      </c>
    </row>
    <row r="42" ht="12.75">
      <c r="A42" t="s">
        <v>82</v>
      </c>
    </row>
    <row r="43" ht="12.75">
      <c r="A43" t="s">
        <v>83</v>
      </c>
    </row>
    <row r="44" ht="12.75">
      <c r="A44" t="s">
        <v>84</v>
      </c>
    </row>
    <row r="45" ht="12.75">
      <c r="A45" t="s">
        <v>85</v>
      </c>
    </row>
    <row r="46" ht="12.75">
      <c r="A46" t="s">
        <v>86</v>
      </c>
    </row>
    <row r="47" ht="12.75">
      <c r="A47" t="s">
        <v>87</v>
      </c>
    </row>
    <row r="48" ht="12.75">
      <c r="A48" t="s">
        <v>88</v>
      </c>
    </row>
    <row r="49" ht="12.75">
      <c r="A49" t="s">
        <v>89</v>
      </c>
    </row>
    <row r="50" ht="12.75">
      <c r="A50" t="s">
        <v>90</v>
      </c>
    </row>
    <row r="51" ht="12.75">
      <c r="A51" t="s">
        <v>91</v>
      </c>
    </row>
    <row r="52" ht="12.75">
      <c r="A52" t="s">
        <v>92</v>
      </c>
    </row>
    <row r="53" ht="12.75">
      <c r="A53" t="s">
        <v>93</v>
      </c>
    </row>
    <row r="54" ht="12.75">
      <c r="A54" t="s">
        <v>94</v>
      </c>
    </row>
    <row r="55" ht="12.75">
      <c r="A55" t="s">
        <v>95</v>
      </c>
    </row>
    <row r="56" ht="12.75">
      <c r="A56" t="s">
        <v>96</v>
      </c>
    </row>
    <row r="57" ht="12.75">
      <c r="A57" t="s">
        <v>97</v>
      </c>
    </row>
    <row r="58" ht="12.75">
      <c r="A58" t="s">
        <v>98</v>
      </c>
    </row>
    <row r="59" ht="12.75">
      <c r="A59" t="s">
        <v>85</v>
      </c>
    </row>
    <row r="60" ht="12.75">
      <c r="A60" t="s">
        <v>86</v>
      </c>
    </row>
    <row r="61" ht="12.75">
      <c r="A61" t="s">
        <v>99</v>
      </c>
    </row>
    <row r="62" ht="12.75">
      <c r="A62" t="s">
        <v>88</v>
      </c>
    </row>
    <row r="63" ht="12.75">
      <c r="A63" t="s">
        <v>89</v>
      </c>
    </row>
    <row r="64" ht="12.75">
      <c r="A64" t="s">
        <v>90</v>
      </c>
    </row>
    <row r="65" ht="12.75">
      <c r="A65" t="s">
        <v>91</v>
      </c>
    </row>
    <row r="66" ht="12.75">
      <c r="A66" t="s">
        <v>92</v>
      </c>
    </row>
    <row r="67" ht="12.75">
      <c r="A67" t="s">
        <v>93</v>
      </c>
    </row>
    <row r="68" ht="12.75">
      <c r="A68" t="s">
        <v>94</v>
      </c>
    </row>
    <row r="69" ht="12.75">
      <c r="A69" t="s">
        <v>95</v>
      </c>
    </row>
    <row r="70" ht="12.75">
      <c r="A70" t="s">
        <v>100</v>
      </c>
    </row>
    <row r="71" ht="12.75">
      <c r="A71" t="s">
        <v>97</v>
      </c>
    </row>
    <row r="72" ht="12.75">
      <c r="A72" t="s">
        <v>101</v>
      </c>
    </row>
    <row r="73" ht="12.75">
      <c r="A73" t="s">
        <v>85</v>
      </c>
    </row>
    <row r="74" ht="12.75">
      <c r="A74" t="s">
        <v>86</v>
      </c>
    </row>
    <row r="75" ht="12.75">
      <c r="A75" t="s">
        <v>102</v>
      </c>
    </row>
    <row r="76" ht="12.75">
      <c r="A76" t="s">
        <v>88</v>
      </c>
    </row>
    <row r="77" ht="12.75">
      <c r="A77" t="s">
        <v>89</v>
      </c>
    </row>
    <row r="78" ht="12.75">
      <c r="A78" t="s">
        <v>90</v>
      </c>
    </row>
    <row r="79" ht="12.75">
      <c r="A79" t="s">
        <v>91</v>
      </c>
    </row>
    <row r="80" ht="12.75">
      <c r="A80" t="s">
        <v>92</v>
      </c>
    </row>
    <row r="81" ht="12.75">
      <c r="A81" t="s">
        <v>93</v>
      </c>
    </row>
    <row r="82" ht="12.75">
      <c r="A82" t="s">
        <v>94</v>
      </c>
    </row>
    <row r="83" ht="12.75">
      <c r="A83" t="s">
        <v>95</v>
      </c>
    </row>
    <row r="84" ht="12.75">
      <c r="A84" t="s">
        <v>103</v>
      </c>
    </row>
    <row r="85" ht="12.75">
      <c r="A85" t="s">
        <v>97</v>
      </c>
    </row>
    <row r="86" ht="12.75">
      <c r="A86" t="s">
        <v>82</v>
      </c>
    </row>
    <row r="87" ht="12.75">
      <c r="A87" t="s">
        <v>104</v>
      </c>
    </row>
    <row r="88" ht="12.75">
      <c r="A88" t="s">
        <v>105</v>
      </c>
    </row>
    <row r="90" ht="12.75">
      <c r="A90" t="s">
        <v>106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30"/>
  <sheetViews>
    <sheetView workbookViewId="0" topLeftCell="A1">
      <selection activeCell="A8" sqref="A8"/>
    </sheetView>
  </sheetViews>
  <sheetFormatPr defaultColWidth="9.140625" defaultRowHeight="12.75"/>
  <sheetData>
    <row r="1" ht="12.75">
      <c r="A1" t="s">
        <v>136</v>
      </c>
    </row>
    <row r="2" spans="1:22" ht="38.25">
      <c r="A2" s="2" t="s">
        <v>128</v>
      </c>
      <c r="B2" s="2" t="s">
        <v>113</v>
      </c>
      <c r="C2" s="2" t="s">
        <v>114</v>
      </c>
      <c r="D2" s="2" t="s">
        <v>115</v>
      </c>
      <c r="E2" s="2" t="s">
        <v>107</v>
      </c>
      <c r="F2" s="2" t="s">
        <v>108</v>
      </c>
      <c r="G2" s="2" t="s">
        <v>109</v>
      </c>
      <c r="H2" s="2" t="s">
        <v>110</v>
      </c>
      <c r="I2" s="2" t="s">
        <v>111</v>
      </c>
      <c r="J2" s="2" t="s">
        <v>112</v>
      </c>
      <c r="K2" s="2" t="s">
        <v>117</v>
      </c>
      <c r="L2" s="2" t="s">
        <v>116</v>
      </c>
      <c r="M2" s="2" t="s">
        <v>118</v>
      </c>
      <c r="N2" s="2" t="s">
        <v>119</v>
      </c>
      <c r="O2" s="2" t="s">
        <v>120</v>
      </c>
      <c r="P2" s="2" t="s">
        <v>121</v>
      </c>
      <c r="Q2" s="2" t="s">
        <v>122</v>
      </c>
      <c r="R2" s="2" t="s">
        <v>123</v>
      </c>
      <c r="S2" s="2" t="s">
        <v>124</v>
      </c>
      <c r="T2" s="2" t="s">
        <v>125</v>
      </c>
      <c r="U2" s="2" t="s">
        <v>126</v>
      </c>
      <c r="V2" s="2" t="s">
        <v>127</v>
      </c>
    </row>
    <row r="3" spans="1:22" ht="12.75">
      <c r="A3">
        <v>1</v>
      </c>
      <c r="B3">
        <v>85</v>
      </c>
      <c r="C3">
        <v>2977</v>
      </c>
      <c r="D3">
        <v>595</v>
      </c>
      <c r="E3">
        <v>31.12528864487257</v>
      </c>
      <c r="F3">
        <v>31.1784271032609</v>
      </c>
      <c r="G3">
        <v>32.371436336175336</v>
      </c>
      <c r="H3">
        <v>26.72886687010856</v>
      </c>
      <c r="I3">
        <v>29.26520303043174</v>
      </c>
      <c r="J3">
        <v>31.87262959963654</v>
      </c>
      <c r="K3">
        <f>($C3*E3)</f>
        <v>92659.98429578563</v>
      </c>
      <c r="L3">
        <f>($B3/100)*($C3)*E3</f>
        <v>78760.98665141778</v>
      </c>
      <c r="M3">
        <f>($C3*F3)</f>
        <v>92818.1774864077</v>
      </c>
      <c r="N3">
        <f>($B3/100)*($C3)*F3</f>
        <v>78895.45086344655</v>
      </c>
      <c r="O3">
        <f>($C3*G3)</f>
        <v>96369.76597279398</v>
      </c>
      <c r="P3">
        <f>($B3/100)*($C3)*G3</f>
        <v>81914.30107687488</v>
      </c>
      <c r="Q3">
        <f>($C3*H3)</f>
        <v>79571.83667231319</v>
      </c>
      <c r="R3">
        <f>($B3/100)*($C3)*H3</f>
        <v>67636.06117146621</v>
      </c>
      <c r="S3">
        <f>($C3*I3)</f>
        <v>87122.50942159528</v>
      </c>
      <c r="T3">
        <f>($B3/100)*($C3)*I3</f>
        <v>74054.13300835599</v>
      </c>
      <c r="U3">
        <f>($C3*J3)</f>
        <v>94884.81831811798</v>
      </c>
      <c r="V3">
        <f>($B3/100)*($C3)*J3</f>
        <v>80652.09557040027</v>
      </c>
    </row>
    <row r="4" spans="1:22" ht="12.75">
      <c r="A4">
        <v>2</v>
      </c>
      <c r="B4">
        <v>87</v>
      </c>
      <c r="C4">
        <v>6275</v>
      </c>
      <c r="D4">
        <v>1255</v>
      </c>
      <c r="E4">
        <v>21.511348679731686</v>
      </c>
      <c r="F4">
        <v>31.52611837105216</v>
      </c>
      <c r="G4">
        <v>31.666704279055047</v>
      </c>
      <c r="H4">
        <v>22.664545036073623</v>
      </c>
      <c r="I4">
        <v>24.640005563591902</v>
      </c>
      <c r="J4">
        <v>31.09168822936194</v>
      </c>
      <c r="K4">
        <f aca="true" t="shared" si="0" ref="K4:K12">($C4*E4)</f>
        <v>134983.71296531634</v>
      </c>
      <c r="L4">
        <f aca="true" t="shared" si="1" ref="L4:L12">($B4/100)*($C4)*E4</f>
        <v>117435.83027982521</v>
      </c>
      <c r="M4">
        <f aca="true" t="shared" si="2" ref="M4:M12">($C4*F4)</f>
        <v>197826.3927783523</v>
      </c>
      <c r="N4">
        <f aca="true" t="shared" si="3" ref="N4:N12">($B4/100)*($C4)*F4</f>
        <v>172108.9617171665</v>
      </c>
      <c r="O4">
        <f aca="true" t="shared" si="4" ref="O4:O12">($C4*G4)</f>
        <v>198708.56935107041</v>
      </c>
      <c r="P4">
        <f aca="true" t="shared" si="5" ref="P4:P12">($B4/100)*($C4)*G4</f>
        <v>172876.45533543127</v>
      </c>
      <c r="Q4">
        <f aca="true" t="shared" si="6" ref="Q4:Q12">($C4*H4)</f>
        <v>142220.020101362</v>
      </c>
      <c r="R4">
        <f aca="true" t="shared" si="7" ref="R4:R12">($B4/100)*($C4)*H4</f>
        <v>123731.41748818492</v>
      </c>
      <c r="S4">
        <f aca="true" t="shared" si="8" ref="S4:S12">($C4*I4)</f>
        <v>154616.0349115392</v>
      </c>
      <c r="T4">
        <f aca="true" t="shared" si="9" ref="T4:T12">($B4/100)*($C4)*I4</f>
        <v>134515.9503730391</v>
      </c>
      <c r="U4">
        <f aca="true" t="shared" si="10" ref="U4:U12">($C4*J4)</f>
        <v>195100.34363924616</v>
      </c>
      <c r="V4">
        <f aca="true" t="shared" si="11" ref="V4:V12">($B4/100)*($C4)*J4</f>
        <v>169737.29896614415</v>
      </c>
    </row>
    <row r="5" spans="1:22" ht="12.75">
      <c r="A5">
        <v>3</v>
      </c>
      <c r="B5">
        <v>89</v>
      </c>
      <c r="C5">
        <v>3485</v>
      </c>
      <c r="D5">
        <v>697</v>
      </c>
      <c r="E5">
        <v>23.67919167535686</v>
      </c>
      <c r="F5">
        <v>21.98944671758182</v>
      </c>
      <c r="G5">
        <v>27.180829017740493</v>
      </c>
      <c r="H5">
        <v>32.44822430750614</v>
      </c>
      <c r="I5">
        <v>23.956753723582885</v>
      </c>
      <c r="J5">
        <v>32.646450142421706</v>
      </c>
      <c r="K5">
        <f t="shared" si="0"/>
        <v>82521.98298861866</v>
      </c>
      <c r="L5">
        <f t="shared" si="1"/>
        <v>73444.56485987062</v>
      </c>
      <c r="M5">
        <f t="shared" si="2"/>
        <v>76633.22181077265</v>
      </c>
      <c r="N5">
        <f t="shared" si="3"/>
        <v>68203.56741158766</v>
      </c>
      <c r="O5">
        <f t="shared" si="4"/>
        <v>94725.18912682561</v>
      </c>
      <c r="P5">
        <f t="shared" si="5"/>
        <v>84305.4183228748</v>
      </c>
      <c r="Q5">
        <f t="shared" si="6"/>
        <v>113082.06171165888</v>
      </c>
      <c r="R5">
        <f t="shared" si="7"/>
        <v>100643.03492337641</v>
      </c>
      <c r="S5">
        <f t="shared" si="8"/>
        <v>83489.28672668636</v>
      </c>
      <c r="T5">
        <f t="shared" si="9"/>
        <v>74305.46518675085</v>
      </c>
      <c r="U5">
        <f t="shared" si="10"/>
        <v>113772.87874633964</v>
      </c>
      <c r="V5">
        <f t="shared" si="11"/>
        <v>101257.86208424228</v>
      </c>
    </row>
    <row r="6" spans="1:22" ht="12.75">
      <c r="A6">
        <v>4</v>
      </c>
      <c r="B6">
        <v>89</v>
      </c>
      <c r="C6">
        <v>4579</v>
      </c>
      <c r="D6">
        <v>915</v>
      </c>
      <c r="E6">
        <v>26.82114950480352</v>
      </c>
      <c r="F6">
        <v>28.96536193276831</v>
      </c>
      <c r="G6">
        <v>24.01634014307529</v>
      </c>
      <c r="H6">
        <v>27.54514269780502</v>
      </c>
      <c r="I6">
        <v>23.38655689213907</v>
      </c>
      <c r="J6">
        <v>32.881602347204165</v>
      </c>
      <c r="K6">
        <f t="shared" si="0"/>
        <v>122814.04358249532</v>
      </c>
      <c r="L6">
        <f t="shared" si="1"/>
        <v>109304.49878842082</v>
      </c>
      <c r="M6">
        <f t="shared" si="2"/>
        <v>132632.3922901461</v>
      </c>
      <c r="N6">
        <f t="shared" si="3"/>
        <v>118042.82913823002</v>
      </c>
      <c r="O6">
        <f t="shared" si="4"/>
        <v>109970.82151514175</v>
      </c>
      <c r="P6">
        <f t="shared" si="5"/>
        <v>97874.03114847616</v>
      </c>
      <c r="Q6">
        <f t="shared" si="6"/>
        <v>126129.20841324919</v>
      </c>
      <c r="R6">
        <f t="shared" si="7"/>
        <v>112254.99548779178</v>
      </c>
      <c r="S6">
        <f t="shared" si="8"/>
        <v>107087.0440091048</v>
      </c>
      <c r="T6">
        <f t="shared" si="9"/>
        <v>95307.46916810327</v>
      </c>
      <c r="U6">
        <f t="shared" si="10"/>
        <v>150564.85714784788</v>
      </c>
      <c r="V6">
        <f t="shared" si="11"/>
        <v>134002.7228615846</v>
      </c>
    </row>
    <row r="7" spans="1:22" ht="12.75">
      <c r="A7">
        <v>5</v>
      </c>
      <c r="B7">
        <v>94</v>
      </c>
      <c r="C7">
        <v>7423</v>
      </c>
      <c r="D7">
        <v>1484</v>
      </c>
      <c r="E7">
        <v>28.235785688270525</v>
      </c>
      <c r="F7">
        <v>24.067894863754482</v>
      </c>
      <c r="G7">
        <v>32.89173319390563</v>
      </c>
      <c r="H7">
        <v>24.970952227695133</v>
      </c>
      <c r="I7">
        <v>30.92065991724139</v>
      </c>
      <c r="J7">
        <v>21.367757942665435</v>
      </c>
      <c r="K7">
        <f t="shared" si="0"/>
        <v>209594.2371640321</v>
      </c>
      <c r="L7">
        <f t="shared" si="1"/>
        <v>197018.58293419017</v>
      </c>
      <c r="M7">
        <f t="shared" si="2"/>
        <v>178655.98357364952</v>
      </c>
      <c r="N7">
        <f t="shared" si="3"/>
        <v>167936.62455923055</v>
      </c>
      <c r="O7">
        <f t="shared" si="4"/>
        <v>244155.3354983615</v>
      </c>
      <c r="P7">
        <f t="shared" si="5"/>
        <v>229506.0153684598</v>
      </c>
      <c r="Q7">
        <f t="shared" si="6"/>
        <v>185359.37838618096</v>
      </c>
      <c r="R7">
        <f t="shared" si="7"/>
        <v>174237.81568301012</v>
      </c>
      <c r="S7">
        <f t="shared" si="8"/>
        <v>229524.05856568285</v>
      </c>
      <c r="T7">
        <f t="shared" si="9"/>
        <v>215752.61505174186</v>
      </c>
      <c r="U7">
        <f t="shared" si="10"/>
        <v>158612.8672084055</v>
      </c>
      <c r="V7">
        <f t="shared" si="11"/>
        <v>149096.0951759012</v>
      </c>
    </row>
    <row r="8" spans="1:22" ht="12.75">
      <c r="A8">
        <v>6</v>
      </c>
      <c r="B8">
        <v>86</v>
      </c>
      <c r="C8">
        <v>8988</v>
      </c>
      <c r="D8">
        <v>1797</v>
      </c>
      <c r="E8">
        <v>24.124332133254075</v>
      </c>
      <c r="F8">
        <v>26.77842358108785</v>
      </c>
      <c r="G8">
        <v>20.019671912528526</v>
      </c>
      <c r="H8">
        <v>31.141619974229968</v>
      </c>
      <c r="I8">
        <v>24.489662123508218</v>
      </c>
      <c r="J8">
        <v>24.605062596184045</v>
      </c>
      <c r="K8">
        <f t="shared" si="0"/>
        <v>216829.49721368763</v>
      </c>
      <c r="L8">
        <f t="shared" si="1"/>
        <v>186473.36760377136</v>
      </c>
      <c r="M8">
        <f t="shared" si="2"/>
        <v>240684.47114681758</v>
      </c>
      <c r="N8">
        <f t="shared" si="3"/>
        <v>206988.64518626314</v>
      </c>
      <c r="O8">
        <f t="shared" si="4"/>
        <v>179936.8111498064</v>
      </c>
      <c r="P8">
        <f t="shared" si="5"/>
        <v>154745.6575888335</v>
      </c>
      <c r="Q8">
        <f t="shared" si="6"/>
        <v>279900.88032837893</v>
      </c>
      <c r="R8">
        <f t="shared" si="7"/>
        <v>240714.7570824059</v>
      </c>
      <c r="S8">
        <f t="shared" si="8"/>
        <v>220113.08316609185</v>
      </c>
      <c r="T8">
        <f t="shared" si="9"/>
        <v>189297.251522839</v>
      </c>
      <c r="U8">
        <f t="shared" si="10"/>
        <v>221150.3026145022</v>
      </c>
      <c r="V8">
        <f t="shared" si="11"/>
        <v>190189.2602484719</v>
      </c>
    </row>
    <row r="9" spans="1:22" ht="12.75">
      <c r="A9">
        <v>7</v>
      </c>
      <c r="B9">
        <v>86</v>
      </c>
      <c r="C9">
        <v>1140</v>
      </c>
      <c r="D9">
        <v>228</v>
      </c>
      <c r="E9">
        <v>23.47784893871635</v>
      </c>
      <c r="F9">
        <v>23.751512933365348</v>
      </c>
      <c r="G9">
        <v>25.48176714770351</v>
      </c>
      <c r="H9">
        <v>26.2913462847111</v>
      </c>
      <c r="I9">
        <v>32.0815722880852</v>
      </c>
      <c r="J9">
        <v>31.767529952885457</v>
      </c>
      <c r="K9">
        <f t="shared" si="0"/>
        <v>26764.747790136636</v>
      </c>
      <c r="L9">
        <f t="shared" si="1"/>
        <v>23017.683099517508</v>
      </c>
      <c r="M9">
        <f t="shared" si="2"/>
        <v>27076.724744036495</v>
      </c>
      <c r="N9">
        <f t="shared" si="3"/>
        <v>23285.983279871387</v>
      </c>
      <c r="O9">
        <f t="shared" si="4"/>
        <v>29049.214548382002</v>
      </c>
      <c r="P9">
        <f t="shared" si="5"/>
        <v>24982.324511608524</v>
      </c>
      <c r="Q9">
        <f t="shared" si="6"/>
        <v>29972.134764570656</v>
      </c>
      <c r="R9">
        <f t="shared" si="7"/>
        <v>25776.03589753076</v>
      </c>
      <c r="S9">
        <f t="shared" si="8"/>
        <v>36572.99240841713</v>
      </c>
      <c r="T9">
        <f t="shared" si="9"/>
        <v>31452.77347123873</v>
      </c>
      <c r="U9">
        <f t="shared" si="10"/>
        <v>36214.98414628942</v>
      </c>
      <c r="V9">
        <f t="shared" si="11"/>
        <v>31144.886365808903</v>
      </c>
    </row>
    <row r="10" spans="1:22" ht="12.75">
      <c r="A10">
        <v>8</v>
      </c>
      <c r="B10">
        <v>91</v>
      </c>
      <c r="C10">
        <v>602</v>
      </c>
      <c r="D10">
        <v>120</v>
      </c>
      <c r="E10">
        <v>33.16569676651448</v>
      </c>
      <c r="F10">
        <v>27.668830221762892</v>
      </c>
      <c r="G10">
        <v>28.566194646670695</v>
      </c>
      <c r="H10">
        <v>25.77389230115535</v>
      </c>
      <c r="I10">
        <v>33.52943732688129</v>
      </c>
      <c r="J10">
        <v>30.89556659528835</v>
      </c>
      <c r="K10">
        <f t="shared" si="0"/>
        <v>19965.749453441716</v>
      </c>
      <c r="L10">
        <f t="shared" si="1"/>
        <v>18168.832002631963</v>
      </c>
      <c r="M10">
        <f t="shared" si="2"/>
        <v>16656.63579350126</v>
      </c>
      <c r="N10">
        <f t="shared" si="3"/>
        <v>15157.538572086149</v>
      </c>
      <c r="O10">
        <f t="shared" si="4"/>
        <v>17196.849177295757</v>
      </c>
      <c r="P10">
        <f t="shared" si="5"/>
        <v>15649.132751339142</v>
      </c>
      <c r="Q10">
        <f t="shared" si="6"/>
        <v>15515.88316529552</v>
      </c>
      <c r="R10">
        <f t="shared" si="7"/>
        <v>14119.453680418925</v>
      </c>
      <c r="S10">
        <f t="shared" si="8"/>
        <v>20184.72127078254</v>
      </c>
      <c r="T10">
        <f t="shared" si="9"/>
        <v>18368.096356412112</v>
      </c>
      <c r="U10">
        <f t="shared" si="10"/>
        <v>18599.131090363586</v>
      </c>
      <c r="V10">
        <f t="shared" si="11"/>
        <v>16925.209292230866</v>
      </c>
    </row>
    <row r="11" spans="1:22" ht="12.75">
      <c r="A11">
        <v>9</v>
      </c>
      <c r="B11">
        <v>85</v>
      </c>
      <c r="C11">
        <v>3656</v>
      </c>
      <c r="D11">
        <v>731</v>
      </c>
      <c r="E11">
        <v>34.08614151224585</v>
      </c>
      <c r="F11">
        <v>29.532583130559185</v>
      </c>
      <c r="G11">
        <v>26.061269286385837</v>
      </c>
      <c r="H11">
        <v>34.05639867266942</v>
      </c>
      <c r="I11">
        <v>29.301077944575162</v>
      </c>
      <c r="J11">
        <v>31.878742610013703</v>
      </c>
      <c r="K11">
        <f t="shared" si="0"/>
        <v>124618.93336877084</v>
      </c>
      <c r="L11">
        <f t="shared" si="1"/>
        <v>105926.0933634552</v>
      </c>
      <c r="M11">
        <f t="shared" si="2"/>
        <v>107971.12392532438</v>
      </c>
      <c r="N11">
        <f t="shared" si="3"/>
        <v>91775.45533652572</v>
      </c>
      <c r="O11">
        <f t="shared" si="4"/>
        <v>95280.00051102662</v>
      </c>
      <c r="P11">
        <f t="shared" si="5"/>
        <v>80988.00043437262</v>
      </c>
      <c r="Q11">
        <f t="shared" si="6"/>
        <v>124510.19354727938</v>
      </c>
      <c r="R11">
        <f t="shared" si="7"/>
        <v>105833.66451518748</v>
      </c>
      <c r="S11">
        <f t="shared" si="8"/>
        <v>107124.7409653668</v>
      </c>
      <c r="T11">
        <f t="shared" si="9"/>
        <v>91056.02982056177</v>
      </c>
      <c r="U11">
        <f t="shared" si="10"/>
        <v>116548.6829822101</v>
      </c>
      <c r="V11">
        <f t="shared" si="11"/>
        <v>99066.38053487858</v>
      </c>
    </row>
    <row r="12" spans="1:22" ht="12.75">
      <c r="A12">
        <v>10</v>
      </c>
      <c r="B12">
        <v>86</v>
      </c>
      <c r="C12">
        <v>4504</v>
      </c>
      <c r="D12">
        <v>901</v>
      </c>
      <c r="E12">
        <v>21.502486125293988</v>
      </c>
      <c r="F12">
        <v>23.046162577958512</v>
      </c>
      <c r="G12">
        <v>21.894787581469302</v>
      </c>
      <c r="H12">
        <v>21.08122644156211</v>
      </c>
      <c r="I12">
        <v>33.1287965911253</v>
      </c>
      <c r="J12">
        <v>23.011399948232473</v>
      </c>
      <c r="K12">
        <f t="shared" si="0"/>
        <v>96847.19750832413</v>
      </c>
      <c r="L12">
        <f t="shared" si="1"/>
        <v>83288.58985715875</v>
      </c>
      <c r="M12">
        <f t="shared" si="2"/>
        <v>103799.91625112513</v>
      </c>
      <c r="N12">
        <f t="shared" si="3"/>
        <v>89267.92797596761</v>
      </c>
      <c r="O12">
        <f t="shared" si="4"/>
        <v>98614.12326693774</v>
      </c>
      <c r="P12">
        <f t="shared" si="5"/>
        <v>84808.14600956645</v>
      </c>
      <c r="Q12">
        <f t="shared" si="6"/>
        <v>94949.84389279573</v>
      </c>
      <c r="R12">
        <f t="shared" si="7"/>
        <v>81656.86574780433</v>
      </c>
      <c r="S12">
        <f t="shared" si="8"/>
        <v>149212.09984642835</v>
      </c>
      <c r="T12">
        <f t="shared" si="9"/>
        <v>128322.40586792839</v>
      </c>
      <c r="U12">
        <f t="shared" si="10"/>
        <v>103643.34536683906</v>
      </c>
      <c r="V12">
        <f t="shared" si="11"/>
        <v>89133.2770154816</v>
      </c>
    </row>
    <row r="13" spans="11:22" ht="12.75">
      <c r="K13">
        <f aca="true" t="shared" si="12" ref="K13:V13">SUM(K3:K12)</f>
        <v>1127600.086330609</v>
      </c>
      <c r="L13">
        <f t="shared" si="12"/>
        <v>992839.0294402593</v>
      </c>
      <c r="M13">
        <f t="shared" si="12"/>
        <v>1174755.0398001329</v>
      </c>
      <c r="N13">
        <f t="shared" si="12"/>
        <v>1031662.9840403753</v>
      </c>
      <c r="O13">
        <f t="shared" si="12"/>
        <v>1164006.6801176416</v>
      </c>
      <c r="P13">
        <f t="shared" si="12"/>
        <v>1027649.4825478372</v>
      </c>
      <c r="Q13">
        <f t="shared" si="12"/>
        <v>1191211.4409830845</v>
      </c>
      <c r="R13">
        <f t="shared" si="12"/>
        <v>1046604.1016771767</v>
      </c>
      <c r="S13">
        <f t="shared" si="12"/>
        <v>1195046.571291695</v>
      </c>
      <c r="T13">
        <f t="shared" si="12"/>
        <v>1052432.1898269712</v>
      </c>
      <c r="U13">
        <f t="shared" si="12"/>
        <v>1209092.2112601616</v>
      </c>
      <c r="V13">
        <f t="shared" si="12"/>
        <v>1061205.0881151443</v>
      </c>
    </row>
    <row r="14" spans="12:22" ht="12.75">
      <c r="L14">
        <f>(L13/K13)*100</f>
        <v>88.04886071542583</v>
      </c>
      <c r="N14">
        <f>(N13/M13)*100</f>
        <v>87.8194133319826</v>
      </c>
      <c r="P14">
        <f>(P13/O13)*100</f>
        <v>88.28553135485242</v>
      </c>
      <c r="R14">
        <f>(R13/Q13)*100</f>
        <v>87.8604809918073</v>
      </c>
      <c r="T14">
        <f>(T13/S13)*100</f>
        <v>88.0662072181358</v>
      </c>
      <c r="V14">
        <f>(V13/U13)*100</f>
        <v>87.76874734881604</v>
      </c>
    </row>
    <row r="15" spans="1:22" ht="12.75">
      <c r="A15" t="s">
        <v>129</v>
      </c>
      <c r="B15">
        <f>(V15)</f>
        <v>0.2360669464981675</v>
      </c>
      <c r="V15">
        <f>((((L14-N14)^2+(L14-P14)^2+(L14-R14)^2+(L14-T14)^2+(L14-V14)^2))/4)^(0.5)</f>
        <v>0.2360669464981675</v>
      </c>
    </row>
    <row r="17" spans="1:22" ht="38.25">
      <c r="A17" s="2" t="s">
        <v>128</v>
      </c>
      <c r="B17" s="2" t="s">
        <v>113</v>
      </c>
      <c r="C17" s="2" t="s">
        <v>114</v>
      </c>
      <c r="D17" s="2" t="s">
        <v>115</v>
      </c>
      <c r="E17" s="2" t="s">
        <v>107</v>
      </c>
      <c r="F17" s="2" t="s">
        <v>108</v>
      </c>
      <c r="G17" s="2" t="s">
        <v>109</v>
      </c>
      <c r="H17" s="2" t="s">
        <v>110</v>
      </c>
      <c r="I17" s="2" t="s">
        <v>111</v>
      </c>
      <c r="J17" s="2" t="s">
        <v>112</v>
      </c>
      <c r="K17" s="2" t="s">
        <v>130</v>
      </c>
      <c r="L17" s="2" t="s">
        <v>116</v>
      </c>
      <c r="M17" s="2" t="s">
        <v>131</v>
      </c>
      <c r="N17" s="2" t="s">
        <v>119</v>
      </c>
      <c r="O17" s="2" t="s">
        <v>132</v>
      </c>
      <c r="P17" s="2" t="s">
        <v>121</v>
      </c>
      <c r="Q17" s="2" t="s">
        <v>133</v>
      </c>
      <c r="R17" s="2" t="s">
        <v>123</v>
      </c>
      <c r="S17" s="2" t="s">
        <v>134</v>
      </c>
      <c r="T17" s="2" t="s">
        <v>125</v>
      </c>
      <c r="U17" s="2" t="s">
        <v>135</v>
      </c>
      <c r="V17" s="2" t="s">
        <v>127</v>
      </c>
    </row>
    <row r="18" spans="1:22" ht="12.75">
      <c r="A18">
        <v>1</v>
      </c>
      <c r="B18">
        <v>85</v>
      </c>
      <c r="C18">
        <v>2977</v>
      </c>
      <c r="D18">
        <v>595</v>
      </c>
      <c r="E18">
        <v>31.12528864487257</v>
      </c>
      <c r="F18">
        <v>31.1784271032609</v>
      </c>
      <c r="G18">
        <v>32.371436336175336</v>
      </c>
      <c r="H18">
        <v>26.72886687010856</v>
      </c>
      <c r="I18">
        <v>29.26520303043174</v>
      </c>
      <c r="J18">
        <v>31.87262959963654</v>
      </c>
      <c r="K18">
        <f aca="true" t="shared" si="13" ref="K18:K27">($D18*E18)</f>
        <v>18519.54674369918</v>
      </c>
      <c r="L18">
        <f aca="true" t="shared" si="14" ref="L18:L27">($B18/100)*($D18)*E18</f>
        <v>15741.614732144302</v>
      </c>
      <c r="M18">
        <f aca="true" t="shared" si="15" ref="M18:M27">($D18*F18)</f>
        <v>18551.164126440235</v>
      </c>
      <c r="N18">
        <f aca="true" t="shared" si="16" ref="N18:N27">($B18/100)*($D18)*F18</f>
        <v>15768.489507474202</v>
      </c>
      <c r="O18">
        <f aca="true" t="shared" si="17" ref="O18:O27">($D18*G18)</f>
        <v>19261.004620024323</v>
      </c>
      <c r="P18">
        <f aca="true" t="shared" si="18" ref="P18:P27">($B18/100)*($D18)*G18</f>
        <v>16371.853927020677</v>
      </c>
      <c r="Q18">
        <f aca="true" t="shared" si="19" ref="Q18:Q27">($D18*H18)</f>
        <v>15903.675787714594</v>
      </c>
      <c r="R18">
        <f aca="true" t="shared" si="20" ref="R18:R27">($B18/100)*($D18)*H18</f>
        <v>13518.124419557405</v>
      </c>
      <c r="S18">
        <f aca="true" t="shared" si="21" ref="S18:S27">($D18*I18)</f>
        <v>17412.795803106885</v>
      </c>
      <c r="T18">
        <f aca="true" t="shared" si="22" ref="T18:T27">($B18/100)*($D18)*I18</f>
        <v>14800.87643264085</v>
      </c>
      <c r="U18">
        <f aca="true" t="shared" si="23" ref="U18:U27">($D18*J18)</f>
        <v>18964.21461178374</v>
      </c>
      <c r="V18">
        <f aca="true" t="shared" si="24" ref="V18:V27">($B18/100)*($D18)*J18</f>
        <v>16119.58242001618</v>
      </c>
    </row>
    <row r="19" spans="1:22" ht="12.75">
      <c r="A19">
        <v>2</v>
      </c>
      <c r="B19">
        <v>87</v>
      </c>
      <c r="C19">
        <v>6275</v>
      </c>
      <c r="D19">
        <v>1255</v>
      </c>
      <c r="E19">
        <v>21.511348679731686</v>
      </c>
      <c r="F19">
        <v>31.52611837105216</v>
      </c>
      <c r="G19">
        <v>31.666704279055047</v>
      </c>
      <c r="H19">
        <v>22.664545036073623</v>
      </c>
      <c r="I19">
        <v>24.640005563591902</v>
      </c>
      <c r="J19">
        <v>31.09168822936194</v>
      </c>
      <c r="K19">
        <f t="shared" si="13"/>
        <v>26996.742593063267</v>
      </c>
      <c r="L19">
        <f t="shared" si="14"/>
        <v>23487.16605596504</v>
      </c>
      <c r="M19">
        <f t="shared" si="15"/>
        <v>39565.27855567046</v>
      </c>
      <c r="N19">
        <f t="shared" si="16"/>
        <v>34421.7923434333</v>
      </c>
      <c r="O19">
        <f t="shared" si="17"/>
        <v>39741.71387021409</v>
      </c>
      <c r="P19">
        <f t="shared" si="18"/>
        <v>34575.29106708625</v>
      </c>
      <c r="Q19">
        <f t="shared" si="19"/>
        <v>28444.004020272398</v>
      </c>
      <c r="R19">
        <f t="shared" si="20"/>
        <v>24746.28349763698</v>
      </c>
      <c r="S19">
        <f t="shared" si="21"/>
        <v>30923.20698230784</v>
      </c>
      <c r="T19">
        <f t="shared" si="22"/>
        <v>26903.190074607817</v>
      </c>
      <c r="U19">
        <f t="shared" si="23"/>
        <v>39020.06872784923</v>
      </c>
      <c r="V19">
        <f t="shared" si="24"/>
        <v>33947.45979322883</v>
      </c>
    </row>
    <row r="20" spans="1:22" ht="12.75">
      <c r="A20">
        <v>3</v>
      </c>
      <c r="B20">
        <v>89</v>
      </c>
      <c r="C20">
        <v>3485</v>
      </c>
      <c r="D20">
        <v>697</v>
      </c>
      <c r="E20">
        <v>23.67919167535686</v>
      </c>
      <c r="F20">
        <v>21.98944671758182</v>
      </c>
      <c r="G20">
        <v>27.180829017740493</v>
      </c>
      <c r="H20">
        <v>32.44822430750614</v>
      </c>
      <c r="I20">
        <v>23.956753723582885</v>
      </c>
      <c r="J20">
        <v>32.646450142421706</v>
      </c>
      <c r="K20">
        <f t="shared" si="13"/>
        <v>16504.39659772373</v>
      </c>
      <c r="L20">
        <f t="shared" si="14"/>
        <v>14688.912971974123</v>
      </c>
      <c r="M20">
        <f t="shared" si="15"/>
        <v>15326.64436215453</v>
      </c>
      <c r="N20">
        <f t="shared" si="16"/>
        <v>13640.713482317531</v>
      </c>
      <c r="O20">
        <f t="shared" si="17"/>
        <v>18945.037825365125</v>
      </c>
      <c r="P20">
        <f t="shared" si="18"/>
        <v>16861.083664574962</v>
      </c>
      <c r="Q20">
        <f t="shared" si="19"/>
        <v>22616.41234233178</v>
      </c>
      <c r="R20">
        <f t="shared" si="20"/>
        <v>20128.606984675283</v>
      </c>
      <c r="S20">
        <f t="shared" si="21"/>
        <v>16697.85734533727</v>
      </c>
      <c r="T20">
        <f t="shared" si="22"/>
        <v>14861.093037350172</v>
      </c>
      <c r="U20">
        <f t="shared" si="23"/>
        <v>22754.57574926793</v>
      </c>
      <c r="V20">
        <f t="shared" si="24"/>
        <v>20251.57241684846</v>
      </c>
    </row>
    <row r="21" spans="1:22" ht="12.75">
      <c r="A21">
        <v>4</v>
      </c>
      <c r="B21">
        <v>89</v>
      </c>
      <c r="C21">
        <v>4579</v>
      </c>
      <c r="D21">
        <v>915</v>
      </c>
      <c r="E21">
        <v>26.82114950480352</v>
      </c>
      <c r="F21">
        <v>28.96536193276831</v>
      </c>
      <c r="G21">
        <v>24.01634014307529</v>
      </c>
      <c r="H21">
        <v>27.54514269780502</v>
      </c>
      <c r="I21">
        <v>23.38655689213907</v>
      </c>
      <c r="J21">
        <v>32.881602347204165</v>
      </c>
      <c r="K21">
        <f t="shared" si="13"/>
        <v>24541.35179689522</v>
      </c>
      <c r="L21">
        <f t="shared" si="14"/>
        <v>21841.803099236746</v>
      </c>
      <c r="M21">
        <f t="shared" si="15"/>
        <v>26503.306168483003</v>
      </c>
      <c r="N21">
        <f t="shared" si="16"/>
        <v>23587.942489949874</v>
      </c>
      <c r="O21">
        <f t="shared" si="17"/>
        <v>21974.95123091389</v>
      </c>
      <c r="P21">
        <f t="shared" si="18"/>
        <v>19557.706595513362</v>
      </c>
      <c r="Q21">
        <f t="shared" si="19"/>
        <v>25203.805568491593</v>
      </c>
      <c r="R21">
        <f t="shared" si="20"/>
        <v>22431.386955957518</v>
      </c>
      <c r="S21">
        <f t="shared" si="21"/>
        <v>21398.69955630725</v>
      </c>
      <c r="T21">
        <f t="shared" si="22"/>
        <v>19044.842605113452</v>
      </c>
      <c r="U21">
        <f t="shared" si="23"/>
        <v>30086.666147691813</v>
      </c>
      <c r="V21">
        <f t="shared" si="24"/>
        <v>26777.132871445712</v>
      </c>
    </row>
    <row r="22" spans="1:22" ht="12.75">
      <c r="A22">
        <v>5</v>
      </c>
      <c r="B22">
        <v>94</v>
      </c>
      <c r="C22">
        <v>7423</v>
      </c>
      <c r="D22">
        <v>1484</v>
      </c>
      <c r="E22">
        <v>28.235785688270525</v>
      </c>
      <c r="F22">
        <v>24.067894863754482</v>
      </c>
      <c r="G22">
        <v>32.89173319390563</v>
      </c>
      <c r="H22">
        <v>24.970952227695133</v>
      </c>
      <c r="I22">
        <v>30.92065991724139</v>
      </c>
      <c r="J22">
        <v>21.367757942665435</v>
      </c>
      <c r="K22">
        <f t="shared" si="13"/>
        <v>41901.90596139346</v>
      </c>
      <c r="L22">
        <f t="shared" si="14"/>
        <v>39387.79160370985</v>
      </c>
      <c r="M22">
        <f t="shared" si="15"/>
        <v>35716.75597781165</v>
      </c>
      <c r="N22">
        <f t="shared" si="16"/>
        <v>33573.75061914295</v>
      </c>
      <c r="O22">
        <f t="shared" si="17"/>
        <v>48811.33205975596</v>
      </c>
      <c r="P22">
        <f t="shared" si="18"/>
        <v>45882.65213617059</v>
      </c>
      <c r="Q22">
        <f t="shared" si="19"/>
        <v>37056.89310589957</v>
      </c>
      <c r="R22">
        <f t="shared" si="20"/>
        <v>34833.479519545595</v>
      </c>
      <c r="S22">
        <f t="shared" si="21"/>
        <v>45886.259317186225</v>
      </c>
      <c r="T22">
        <f t="shared" si="22"/>
        <v>43133.083758155044</v>
      </c>
      <c r="U22">
        <f t="shared" si="23"/>
        <v>31709.752786915506</v>
      </c>
      <c r="V22">
        <f t="shared" si="24"/>
        <v>29807.16761970057</v>
      </c>
    </row>
    <row r="23" spans="1:22" ht="12.75">
      <c r="A23">
        <v>6</v>
      </c>
      <c r="B23">
        <v>86</v>
      </c>
      <c r="C23">
        <v>8988</v>
      </c>
      <c r="D23">
        <v>1797</v>
      </c>
      <c r="E23">
        <v>24.124332133254075</v>
      </c>
      <c r="F23">
        <v>26.77842358108785</v>
      </c>
      <c r="G23">
        <v>20.019671912528526</v>
      </c>
      <c r="H23">
        <v>31.141619974229968</v>
      </c>
      <c r="I23">
        <v>24.489662123508218</v>
      </c>
      <c r="J23">
        <v>24.605062596184045</v>
      </c>
      <c r="K23">
        <f t="shared" si="13"/>
        <v>43351.42484345757</v>
      </c>
      <c r="L23">
        <f t="shared" si="14"/>
        <v>37282.22536537352</v>
      </c>
      <c r="M23">
        <f t="shared" si="15"/>
        <v>48120.827175214865</v>
      </c>
      <c r="N23">
        <f t="shared" si="16"/>
        <v>41383.911370684786</v>
      </c>
      <c r="O23">
        <f t="shared" si="17"/>
        <v>35975.35042681376</v>
      </c>
      <c r="P23">
        <f t="shared" si="18"/>
        <v>30938.801367059838</v>
      </c>
      <c r="Q23">
        <f t="shared" si="19"/>
        <v>55961.49109369125</v>
      </c>
      <c r="R23">
        <f t="shared" si="20"/>
        <v>48126.88234057448</v>
      </c>
      <c r="S23">
        <f t="shared" si="21"/>
        <v>44007.922835944264</v>
      </c>
      <c r="T23">
        <f t="shared" si="22"/>
        <v>37846.81363891207</v>
      </c>
      <c r="U23">
        <f t="shared" si="23"/>
        <v>44215.29748534273</v>
      </c>
      <c r="V23">
        <f t="shared" si="24"/>
        <v>38025.15583739475</v>
      </c>
    </row>
    <row r="24" spans="1:22" ht="12.75">
      <c r="A24">
        <v>7</v>
      </c>
      <c r="B24">
        <v>86</v>
      </c>
      <c r="C24">
        <v>1140</v>
      </c>
      <c r="D24">
        <v>228</v>
      </c>
      <c r="E24">
        <v>23.47784893871635</v>
      </c>
      <c r="F24">
        <v>23.751512933365348</v>
      </c>
      <c r="G24">
        <v>25.48176714770351</v>
      </c>
      <c r="H24">
        <v>26.2913462847111</v>
      </c>
      <c r="I24">
        <v>32.0815722880852</v>
      </c>
      <c r="J24">
        <v>31.767529952885457</v>
      </c>
      <c r="K24">
        <f t="shared" si="13"/>
        <v>5352.949558027328</v>
      </c>
      <c r="L24">
        <f t="shared" si="14"/>
        <v>4603.536619903502</v>
      </c>
      <c r="M24">
        <f t="shared" si="15"/>
        <v>5415.344948807299</v>
      </c>
      <c r="N24">
        <f t="shared" si="16"/>
        <v>4657.196655974277</v>
      </c>
      <c r="O24">
        <f t="shared" si="17"/>
        <v>5809.8429096764</v>
      </c>
      <c r="P24">
        <f t="shared" si="18"/>
        <v>4996.464902321704</v>
      </c>
      <c r="Q24">
        <f t="shared" si="19"/>
        <v>5994.426952914131</v>
      </c>
      <c r="R24">
        <f t="shared" si="20"/>
        <v>5155.207179506152</v>
      </c>
      <c r="S24">
        <f t="shared" si="21"/>
        <v>7314.598481683425</v>
      </c>
      <c r="T24">
        <f t="shared" si="22"/>
        <v>6290.554694247745</v>
      </c>
      <c r="U24">
        <f t="shared" si="23"/>
        <v>7242.996829257884</v>
      </c>
      <c r="V24">
        <f t="shared" si="24"/>
        <v>6228.9772731617795</v>
      </c>
    </row>
    <row r="25" spans="1:22" ht="12.75">
      <c r="A25">
        <v>8</v>
      </c>
      <c r="B25">
        <v>91</v>
      </c>
      <c r="C25">
        <v>602</v>
      </c>
      <c r="D25">
        <v>120</v>
      </c>
      <c r="E25">
        <v>33.16569676651448</v>
      </c>
      <c r="F25">
        <v>27.668830221762892</v>
      </c>
      <c r="G25">
        <v>28.566194646670695</v>
      </c>
      <c r="H25">
        <v>25.77389230115535</v>
      </c>
      <c r="I25">
        <v>33.52943732688129</v>
      </c>
      <c r="J25">
        <v>30.89556659528835</v>
      </c>
      <c r="K25">
        <f t="shared" si="13"/>
        <v>3979.8836119817374</v>
      </c>
      <c r="L25">
        <f t="shared" si="14"/>
        <v>3621.694086903381</v>
      </c>
      <c r="M25">
        <f t="shared" si="15"/>
        <v>3320.259626611547</v>
      </c>
      <c r="N25">
        <f t="shared" si="16"/>
        <v>3021.436260216508</v>
      </c>
      <c r="O25">
        <f t="shared" si="17"/>
        <v>3427.9433576004835</v>
      </c>
      <c r="P25">
        <f t="shared" si="18"/>
        <v>3119.42845541644</v>
      </c>
      <c r="Q25">
        <f t="shared" si="19"/>
        <v>3092.867076138642</v>
      </c>
      <c r="R25">
        <f t="shared" si="20"/>
        <v>2814.5090392861644</v>
      </c>
      <c r="S25">
        <f t="shared" si="21"/>
        <v>4023.532479225755</v>
      </c>
      <c r="T25">
        <f t="shared" si="22"/>
        <v>3661.4145560954375</v>
      </c>
      <c r="U25">
        <f t="shared" si="23"/>
        <v>3707.467991434602</v>
      </c>
      <c r="V25">
        <f t="shared" si="24"/>
        <v>3373.795872205488</v>
      </c>
    </row>
    <row r="26" spans="1:22" ht="12.75">
      <c r="A26">
        <v>9</v>
      </c>
      <c r="B26">
        <v>85</v>
      </c>
      <c r="C26">
        <v>3656</v>
      </c>
      <c r="D26">
        <v>731</v>
      </c>
      <c r="E26">
        <v>34.08614151224585</v>
      </c>
      <c r="F26">
        <v>29.532583130559185</v>
      </c>
      <c r="G26">
        <v>26.061269286385837</v>
      </c>
      <c r="H26">
        <v>34.05639867266942</v>
      </c>
      <c r="I26">
        <v>29.301077944575162</v>
      </c>
      <c r="J26">
        <v>31.878742610013703</v>
      </c>
      <c r="K26">
        <f t="shared" si="13"/>
        <v>24916.96944545172</v>
      </c>
      <c r="L26">
        <f t="shared" si="14"/>
        <v>21179.424028633963</v>
      </c>
      <c r="M26">
        <f t="shared" si="15"/>
        <v>21588.318268438765</v>
      </c>
      <c r="N26">
        <f t="shared" si="16"/>
        <v>18350.07052817295</v>
      </c>
      <c r="O26">
        <f t="shared" si="17"/>
        <v>19050.787848348045</v>
      </c>
      <c r="P26">
        <f t="shared" si="18"/>
        <v>16193.16967109584</v>
      </c>
      <c r="Q26">
        <f t="shared" si="19"/>
        <v>24895.227429721344</v>
      </c>
      <c r="R26">
        <f t="shared" si="20"/>
        <v>21160.943315263143</v>
      </c>
      <c r="S26">
        <f t="shared" si="21"/>
        <v>21419.087977484443</v>
      </c>
      <c r="T26">
        <f t="shared" si="22"/>
        <v>18206.22478086178</v>
      </c>
      <c r="U26">
        <f t="shared" si="23"/>
        <v>23303.360847920016</v>
      </c>
      <c r="V26">
        <f t="shared" si="24"/>
        <v>19807.856720732016</v>
      </c>
    </row>
    <row r="27" spans="1:22" ht="12.75">
      <c r="A27">
        <v>10</v>
      </c>
      <c r="B27">
        <v>86</v>
      </c>
      <c r="C27">
        <v>4504</v>
      </c>
      <c r="D27">
        <v>901</v>
      </c>
      <c r="E27">
        <v>21.502486125293988</v>
      </c>
      <c r="F27">
        <v>23.046162577958512</v>
      </c>
      <c r="G27">
        <v>21.894787581469302</v>
      </c>
      <c r="H27">
        <v>21.08122644156211</v>
      </c>
      <c r="I27">
        <v>33.1287965911253</v>
      </c>
      <c r="J27">
        <v>23.011399948232473</v>
      </c>
      <c r="K27">
        <f t="shared" si="13"/>
        <v>19373.739998889883</v>
      </c>
      <c r="L27">
        <f t="shared" si="14"/>
        <v>16661.416399045298</v>
      </c>
      <c r="M27">
        <f t="shared" si="15"/>
        <v>20764.59248274062</v>
      </c>
      <c r="N27">
        <f t="shared" si="16"/>
        <v>17857.549535156933</v>
      </c>
      <c r="O27">
        <f t="shared" si="17"/>
        <v>19727.20361090384</v>
      </c>
      <c r="P27">
        <f t="shared" si="18"/>
        <v>16965.395105377305</v>
      </c>
      <c r="Q27">
        <f t="shared" si="19"/>
        <v>18994.18502384746</v>
      </c>
      <c r="R27">
        <f t="shared" si="20"/>
        <v>16334.999120508815</v>
      </c>
      <c r="S27">
        <f t="shared" si="21"/>
        <v>29849.045728603895</v>
      </c>
      <c r="T27">
        <f t="shared" si="22"/>
        <v>25670.17932659935</v>
      </c>
      <c r="U27">
        <f t="shared" si="23"/>
        <v>20733.271353357457</v>
      </c>
      <c r="V27">
        <f t="shared" si="24"/>
        <v>17830.613363887413</v>
      </c>
    </row>
    <row r="28" spans="11:22" ht="12.75">
      <c r="K28">
        <f aca="true" t="shared" si="25" ref="K28:V28">SUM(K18:K27)</f>
        <v>225438.9111505831</v>
      </c>
      <c r="L28">
        <f t="shared" si="25"/>
        <v>198495.5849628897</v>
      </c>
      <c r="M28">
        <f t="shared" si="25"/>
        <v>234872.49169237295</v>
      </c>
      <c r="N28">
        <f t="shared" si="25"/>
        <v>206262.8527925233</v>
      </c>
      <c r="O28">
        <f t="shared" si="25"/>
        <v>232725.1677596159</v>
      </c>
      <c r="P28">
        <f t="shared" si="25"/>
        <v>205461.84689163696</v>
      </c>
      <c r="Q28">
        <f t="shared" si="25"/>
        <v>238162.98840102277</v>
      </c>
      <c r="R28">
        <f t="shared" si="25"/>
        <v>209250.42237251153</v>
      </c>
      <c r="S28">
        <f t="shared" si="25"/>
        <v>238933.00650718727</v>
      </c>
      <c r="T28">
        <f t="shared" si="25"/>
        <v>210418.27290458372</v>
      </c>
      <c r="U28">
        <f t="shared" si="25"/>
        <v>241737.67253082088</v>
      </c>
      <c r="V28">
        <f t="shared" si="25"/>
        <v>212169.31418862118</v>
      </c>
    </row>
    <row r="29" spans="12:22" ht="12.75">
      <c r="L29">
        <f>(L28/K28)*100</f>
        <v>88.04850234141858</v>
      </c>
      <c r="N29">
        <f>(N28/M28)*100</f>
        <v>87.81907634491252</v>
      </c>
      <c r="P29">
        <f>(P28/O28)*100</f>
        <v>88.28518585658965</v>
      </c>
      <c r="R29">
        <f>(R28/Q28)*100</f>
        <v>87.86017667034486</v>
      </c>
      <c r="T29">
        <f>(T28/S28)*100</f>
        <v>88.0658038755538</v>
      </c>
      <c r="V29">
        <f>(V28/U28)*100</f>
        <v>87.76841109098136</v>
      </c>
    </row>
    <row r="30" spans="1:22" ht="12.75">
      <c r="A30" t="s">
        <v>129</v>
      </c>
      <c r="B30">
        <f>(V30)</f>
        <v>0.23604680905851214</v>
      </c>
      <c r="V30">
        <f>((((L29-N29)^2+(L29-P29)^2+(L29-R29)^2+(L29-T29)^2+(L29-V29)^2))/4)^(0.5)</f>
        <v>0.23604680905851214</v>
      </c>
    </row>
  </sheetData>
  <printOptions/>
  <pageMargins left="0.75" right="0.75" top="1" bottom="1" header="0.5" footer="0.5"/>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M211"/>
  <sheetViews>
    <sheetView workbookViewId="0" topLeftCell="A1">
      <selection activeCell="A8" sqref="A8"/>
    </sheetView>
  </sheetViews>
  <sheetFormatPr defaultColWidth="9.140625" defaultRowHeight="12.75"/>
  <sheetData>
    <row r="1" spans="1:13" ht="12.75">
      <c r="A1" s="1" t="s">
        <v>0</v>
      </c>
      <c r="B1" s="1" t="s">
        <v>1</v>
      </c>
      <c r="C1" s="1" t="s">
        <v>2</v>
      </c>
      <c r="D1" s="1" t="s">
        <v>3</v>
      </c>
      <c r="E1" s="1" t="s">
        <v>4</v>
      </c>
      <c r="F1" s="1" t="s">
        <v>5</v>
      </c>
      <c r="G1" s="1" t="s">
        <v>6</v>
      </c>
      <c r="H1" s="1" t="s">
        <v>7</v>
      </c>
      <c r="I1" s="1" t="s">
        <v>8</v>
      </c>
      <c r="J1" s="1" t="s">
        <v>9</v>
      </c>
      <c r="K1" s="1" t="s">
        <v>10</v>
      </c>
      <c r="L1" s="1" t="s">
        <v>11</v>
      </c>
      <c r="M1" s="1" t="s">
        <v>12</v>
      </c>
    </row>
    <row r="2" spans="1:11" ht="12.75">
      <c r="A2" s="1">
        <v>1</v>
      </c>
      <c r="B2" s="1" t="s">
        <v>13</v>
      </c>
      <c r="C2" s="1">
        <v>20010.34676682639</v>
      </c>
      <c r="D2" s="1">
        <v>19958.582679803723</v>
      </c>
      <c r="E2" s="1">
        <v>53828.52093426267</v>
      </c>
      <c r="F2" s="1">
        <v>232.00974318821758</v>
      </c>
      <c r="G2" s="1">
        <v>0.011624560065730039</v>
      </c>
      <c r="H2" s="1">
        <v>0.00013513039672176556</v>
      </c>
      <c r="I2" s="1">
        <v>3868</v>
      </c>
      <c r="J2" s="1">
        <v>19503.85193909243</v>
      </c>
      <c r="K2" s="1">
        <v>20413.313420515016</v>
      </c>
    </row>
    <row r="3" spans="1:11" ht="12.75">
      <c r="A3" s="1">
        <v>1</v>
      </c>
      <c r="B3" s="1" t="s">
        <v>14</v>
      </c>
      <c r="C3" s="1">
        <v>0.6596855977260193</v>
      </c>
      <c r="D3" s="1">
        <v>0.6594060388837739</v>
      </c>
      <c r="E3" s="1">
        <v>1.4458311502210287E-05</v>
      </c>
      <c r="F3" s="1">
        <v>0.003802408644821107</v>
      </c>
      <c r="G3" s="1">
        <v>0.0057664146528863</v>
      </c>
      <c r="H3" s="1">
        <v>3.3251537949021826E-05</v>
      </c>
      <c r="J3" s="1">
        <v>0.6519534548854208</v>
      </c>
      <c r="K3" s="1">
        <v>0.666858622882127</v>
      </c>
    </row>
    <row r="4" spans="1:11" ht="12.75">
      <c r="A4" s="1">
        <v>1</v>
      </c>
      <c r="B4" s="1" t="s">
        <v>15</v>
      </c>
      <c r="C4" s="1">
        <v>0.9152407621329123</v>
      </c>
      <c r="D4" s="1">
        <v>0.9146690656045618</v>
      </c>
      <c r="E4" s="1">
        <v>8.766336056600418E-06</v>
      </c>
      <c r="F4" s="1">
        <v>0.002960799901479399</v>
      </c>
      <c r="G4" s="1">
        <v>0.003237017641481536</v>
      </c>
      <c r="H4" s="1">
        <v>1.0478283211262685E-05</v>
      </c>
      <c r="J4" s="1">
        <v>0.9088660044322325</v>
      </c>
      <c r="K4" s="1">
        <v>0.9204721267768912</v>
      </c>
    </row>
    <row r="5" spans="1:11" ht="12.75">
      <c r="A5" s="1">
        <v>1</v>
      </c>
      <c r="B5" s="1" t="s">
        <v>16</v>
      </c>
      <c r="C5" s="1">
        <v>0.4193780562136297</v>
      </c>
      <c r="D5" s="1">
        <v>0.41934309660725505</v>
      </c>
      <c r="E5" s="1">
        <v>1.860812900480294E-05</v>
      </c>
      <c r="F5" s="1">
        <v>0.004313714061548695</v>
      </c>
      <c r="G5" s="1">
        <v>0.010286836951530402</v>
      </c>
      <c r="H5" s="1">
        <v>0.0001058190144673713</v>
      </c>
      <c r="J5" s="1">
        <v>0.4108883724070156</v>
      </c>
      <c r="K5" s="1">
        <v>0.4277978208074945</v>
      </c>
    </row>
    <row r="6" spans="1:11" ht="12.75">
      <c r="A6" s="1">
        <v>1</v>
      </c>
      <c r="B6" s="1" t="s">
        <v>17</v>
      </c>
      <c r="C6" s="1">
        <v>0.2403075408938567</v>
      </c>
      <c r="D6" s="1">
        <v>0.24006294165393866</v>
      </c>
      <c r="E6" s="1">
        <v>9.444238206139426E-06</v>
      </c>
      <c r="F6" s="1">
        <v>0.0030731479310536656</v>
      </c>
      <c r="G6" s="1">
        <v>0.012801425783925218</v>
      </c>
      <c r="H6" s="1">
        <v>0.0001638765021013454</v>
      </c>
      <c r="J6" s="1">
        <v>0.2340396823899097</v>
      </c>
      <c r="K6" s="1">
        <v>0.24608620091796762</v>
      </c>
    </row>
    <row r="7" spans="1:11" ht="12.75">
      <c r="A7" s="1">
        <v>1</v>
      </c>
      <c r="B7" s="1" t="s">
        <v>18</v>
      </c>
      <c r="C7" s="1">
        <v>0.08107308409083702</v>
      </c>
      <c r="D7" s="1">
        <v>0.0810113235365085</v>
      </c>
      <c r="E7" s="1">
        <v>1.607598605063821E-06</v>
      </c>
      <c r="F7" s="1">
        <v>0.001267911118755499</v>
      </c>
      <c r="G7" s="1">
        <v>0.015651035724457744</v>
      </c>
      <c r="H7" s="1">
        <v>0.0002449549192482526</v>
      </c>
      <c r="J7" s="1">
        <v>0.07852626340814983</v>
      </c>
      <c r="K7" s="1">
        <v>0.08349638366486717</v>
      </c>
    </row>
    <row r="8" spans="1:11" ht="12.75">
      <c r="A8" s="1">
        <v>1</v>
      </c>
      <c r="B8" s="1" t="s">
        <v>19</v>
      </c>
      <c r="C8" s="1">
        <v>9314738.389196474</v>
      </c>
      <c r="D8" s="1">
        <v>9249667.154231347</v>
      </c>
      <c r="E8" s="1">
        <v>25176168247.616524</v>
      </c>
      <c r="F8" s="1">
        <v>158669.9979442129</v>
      </c>
      <c r="G8" s="1">
        <v>0.017154130553944075</v>
      </c>
      <c r="H8" s="1">
        <v>0.0002942641950617576</v>
      </c>
      <c r="I8" s="1">
        <v>3868</v>
      </c>
      <c r="J8" s="1">
        <v>8938679.672833646</v>
      </c>
      <c r="K8" s="1">
        <v>9560654.635629049</v>
      </c>
    </row>
    <row r="9" spans="1:11" ht="12.75">
      <c r="A9" s="1">
        <v>1</v>
      </c>
      <c r="B9" s="1" t="s">
        <v>52</v>
      </c>
      <c r="C9" s="1">
        <v>14119767.006821549</v>
      </c>
      <c r="D9" s="1">
        <v>14027270.920795558</v>
      </c>
      <c r="E9" s="1">
        <v>44413743605.78226</v>
      </c>
      <c r="F9" s="1">
        <v>210745.68466704665</v>
      </c>
      <c r="G9" s="1">
        <v>0.01502399760131632</v>
      </c>
      <c r="H9" s="1">
        <v>0.00022572050392435854</v>
      </c>
      <c r="I9" s="1">
        <v>3868</v>
      </c>
      <c r="J9" s="1">
        <v>13614216.968950912</v>
      </c>
      <c r="K9" s="1">
        <v>14440324.872640204</v>
      </c>
    </row>
    <row r="10" spans="1:11" ht="12.75">
      <c r="A10" s="1">
        <v>1</v>
      </c>
      <c r="B10" s="1" t="s">
        <v>20</v>
      </c>
      <c r="C10" s="1">
        <v>20010.34676682639</v>
      </c>
      <c r="D10" s="1">
        <v>19958.582679803723</v>
      </c>
      <c r="E10" s="1">
        <v>53828.52093426267</v>
      </c>
      <c r="F10" s="1">
        <v>232.00974318821758</v>
      </c>
      <c r="G10" s="1">
        <v>0.011624560065730039</v>
      </c>
      <c r="H10" s="1">
        <v>0.00013513039672176556</v>
      </c>
      <c r="I10" s="1">
        <v>3868</v>
      </c>
      <c r="J10" s="1">
        <v>19503.85193909243</v>
      </c>
      <c r="K10" s="1">
        <v>20413.313420515016</v>
      </c>
    </row>
    <row r="11" spans="1:11" ht="12.75">
      <c r="A11" s="1">
        <v>1</v>
      </c>
      <c r="B11" s="1" t="s">
        <v>21</v>
      </c>
      <c r="C11" s="1">
        <v>12922911.911346406</v>
      </c>
      <c r="D11" s="1">
        <v>12830310.786106115</v>
      </c>
      <c r="E11" s="1">
        <v>38377832829.981636</v>
      </c>
      <c r="F11" s="1">
        <v>195902.61057469764</v>
      </c>
      <c r="G11" s="1">
        <v>0.01526873462697721</v>
      </c>
      <c r="H11" s="1">
        <v>0.0002331342571090529</v>
      </c>
      <c r="I11" s="1">
        <v>3868</v>
      </c>
      <c r="J11" s="1">
        <v>12446348.724902332</v>
      </c>
      <c r="K11" s="1">
        <v>13214272.847309899</v>
      </c>
    </row>
    <row r="12" spans="1:11" ht="12.75">
      <c r="A12" s="1">
        <v>1</v>
      </c>
      <c r="B12" s="1" t="s">
        <v>22</v>
      </c>
      <c r="C12" s="1">
        <v>5921540.068823109</v>
      </c>
      <c r="D12" s="1">
        <v>5882239.224875311</v>
      </c>
      <c r="E12" s="1">
        <v>11798088946.49137</v>
      </c>
      <c r="F12" s="1">
        <v>108619.00821905606</v>
      </c>
      <c r="G12" s="1">
        <v>0.018465588369768915</v>
      </c>
      <c r="H12" s="1">
        <v>0.000340977953841745</v>
      </c>
      <c r="I12" s="1">
        <v>3868</v>
      </c>
      <c r="J12" s="1">
        <v>5669349.880729501</v>
      </c>
      <c r="K12" s="1">
        <v>6095128.569021122</v>
      </c>
    </row>
    <row r="13" spans="1:11" ht="12.75">
      <c r="A13" s="1">
        <v>1</v>
      </c>
      <c r="B13" s="1" t="s">
        <v>23</v>
      </c>
      <c r="C13" s="1">
        <v>3393198.311639991</v>
      </c>
      <c r="D13" s="1">
        <v>3367427.9206229346</v>
      </c>
      <c r="E13" s="1">
        <v>5365918984.811758</v>
      </c>
      <c r="F13" s="1">
        <v>73252.43330300883</v>
      </c>
      <c r="G13" s="1">
        <v>0.02175322977349965</v>
      </c>
      <c r="H13" s="1">
        <v>0.0004732030055786716</v>
      </c>
      <c r="I13" s="1">
        <v>3868</v>
      </c>
      <c r="J13" s="1">
        <v>3223855.789569115</v>
      </c>
      <c r="K13" s="1">
        <v>3511000.0516767544</v>
      </c>
    </row>
    <row r="14" spans="1:11" ht="12.75">
      <c r="A14" s="1">
        <v>1</v>
      </c>
      <c r="B14" s="1" t="s">
        <v>24</v>
      </c>
      <c r="C14" s="1">
        <v>1144678.081789315</v>
      </c>
      <c r="D14" s="1">
        <v>1136367.7828988265</v>
      </c>
      <c r="E14" s="1">
        <v>499374700.1960013</v>
      </c>
      <c r="F14" s="1">
        <v>22346.693272070508</v>
      </c>
      <c r="G14" s="1">
        <v>0.019665018322734415</v>
      </c>
      <c r="H14" s="1">
        <v>0.00038671294563348026</v>
      </c>
      <c r="I14" s="1">
        <v>3868</v>
      </c>
      <c r="J14" s="1">
        <v>1092569.0689120048</v>
      </c>
      <c r="K14" s="1">
        <v>1180166.4968856482</v>
      </c>
    </row>
    <row r="15" spans="2:12" ht="12.75">
      <c r="B15" s="1" t="s">
        <v>13</v>
      </c>
      <c r="C15" s="1">
        <v>6460.0139655898765</v>
      </c>
      <c r="D15" s="1">
        <v>6447.718831872049</v>
      </c>
      <c r="E15" s="1">
        <v>26811.545775771996</v>
      </c>
      <c r="F15" s="1">
        <v>163.74231516554295</v>
      </c>
      <c r="G15" s="1">
        <v>0.025395387025274725</v>
      </c>
      <c r="H15" s="1">
        <v>0.0006449256821634919</v>
      </c>
      <c r="I15" s="1">
        <v>1124</v>
      </c>
      <c r="J15" s="1">
        <v>6126.789791402378</v>
      </c>
      <c r="K15" s="1">
        <v>6768.64787234172</v>
      </c>
      <c r="L15" s="1">
        <v>1</v>
      </c>
    </row>
    <row r="16" spans="2:12" ht="12.75">
      <c r="B16" s="1" t="s">
        <v>13</v>
      </c>
      <c r="C16" s="1">
        <v>4553.376785215979</v>
      </c>
      <c r="D16" s="1">
        <v>4523.669330623561</v>
      </c>
      <c r="E16" s="1">
        <v>31259.985604042442</v>
      </c>
      <c r="F16" s="1">
        <v>176.80493659409638</v>
      </c>
      <c r="G16" s="1">
        <v>0.03908440773891067</v>
      </c>
      <c r="H16" s="1">
        <v>0.0015275909283014202</v>
      </c>
      <c r="I16" s="1">
        <v>910</v>
      </c>
      <c r="J16" s="1">
        <v>4177.138022610245</v>
      </c>
      <c r="K16" s="1">
        <v>4870.200638636878</v>
      </c>
      <c r="L16" s="1">
        <v>2</v>
      </c>
    </row>
    <row r="17" spans="2:12" ht="12.75">
      <c r="B17" s="1" t="s">
        <v>13</v>
      </c>
      <c r="C17" s="1">
        <v>4064.878481339905</v>
      </c>
      <c r="D17" s="1">
        <v>4078.539388355264</v>
      </c>
      <c r="E17" s="1">
        <v>28441.95036580474</v>
      </c>
      <c r="F17" s="1">
        <v>168.64741434663247</v>
      </c>
      <c r="G17" s="1">
        <v>0.041349953571158775</v>
      </c>
      <c r="H17" s="1">
        <v>0.0017098186603369864</v>
      </c>
      <c r="I17" s="1">
        <v>830</v>
      </c>
      <c r="J17" s="1">
        <v>3747.9965301500606</v>
      </c>
      <c r="K17" s="1">
        <v>4409.082246560467</v>
      </c>
      <c r="L17" s="1">
        <v>3</v>
      </c>
    </row>
    <row r="18" spans="2:12" ht="12.75">
      <c r="B18" s="1" t="s">
        <v>13</v>
      </c>
      <c r="C18" s="1">
        <v>4932.077534680622</v>
      </c>
      <c r="D18" s="1">
        <v>4908.655128953009</v>
      </c>
      <c r="E18" s="1">
        <v>23575.490116373807</v>
      </c>
      <c r="F18" s="1">
        <v>153.54312135805304</v>
      </c>
      <c r="G18" s="1">
        <v>0.031280079232374795</v>
      </c>
      <c r="H18" s="1">
        <v>0.000978443356783645</v>
      </c>
      <c r="I18" s="1">
        <v>1004</v>
      </c>
      <c r="J18" s="1">
        <v>4607.716141017362</v>
      </c>
      <c r="K18" s="1">
        <v>5209.594116888656</v>
      </c>
      <c r="L18" s="1">
        <v>4</v>
      </c>
    </row>
    <row r="19" spans="2:12" ht="12.75">
      <c r="B19" s="1" t="s">
        <v>14</v>
      </c>
      <c r="C19" s="1">
        <v>0.6534436402260405</v>
      </c>
      <c r="D19" s="1">
        <v>0.6533953707806561</v>
      </c>
      <c r="E19" s="1">
        <v>4.142674298477175E-05</v>
      </c>
      <c r="F19" s="1">
        <v>0.006436361004851402</v>
      </c>
      <c r="G19" s="1">
        <v>0.00985063759659246</v>
      </c>
      <c r="H19" s="1">
        <v>9.703506105940088E-05</v>
      </c>
      <c r="J19" s="1">
        <v>0.6407803350196494</v>
      </c>
      <c r="K19" s="1">
        <v>0.6660104065416629</v>
      </c>
      <c r="L19" s="1">
        <v>1</v>
      </c>
    </row>
    <row r="20" spans="2:12" ht="12.75">
      <c r="B20" s="1" t="s">
        <v>14</v>
      </c>
      <c r="C20" s="1">
        <v>0.679167159926462</v>
      </c>
      <c r="D20" s="1">
        <v>0.6802595436204936</v>
      </c>
      <c r="E20" s="1">
        <v>5.728368028536367E-05</v>
      </c>
      <c r="F20" s="1">
        <v>0.00756859830387131</v>
      </c>
      <c r="G20" s="1">
        <v>0.011126045014509514</v>
      </c>
      <c r="H20" s="1">
        <v>0.00012378887766489202</v>
      </c>
      <c r="J20" s="1">
        <v>0.6654253635314549</v>
      </c>
      <c r="K20" s="1">
        <v>0.6950937237095323</v>
      </c>
      <c r="L20" s="1">
        <v>2</v>
      </c>
    </row>
    <row r="21" spans="2:12" ht="12.75">
      <c r="B21" s="1" t="s">
        <v>14</v>
      </c>
      <c r="C21" s="1">
        <v>0.6548608317458972</v>
      </c>
      <c r="D21" s="1">
        <v>0.6541813093333002</v>
      </c>
      <c r="E21" s="1">
        <v>7.44093939404789E-05</v>
      </c>
      <c r="F21" s="1">
        <v>0.008626087985899453</v>
      </c>
      <c r="G21" s="1">
        <v>0.01318608138574092</v>
      </c>
      <c r="H21" s="1">
        <v>0.0001738727423113832</v>
      </c>
      <c r="J21" s="1">
        <v>0.6372744875534636</v>
      </c>
      <c r="K21" s="1">
        <v>0.6710881311131368</v>
      </c>
      <c r="L21" s="1">
        <v>3</v>
      </c>
    </row>
    <row r="22" spans="2:12" ht="12.75">
      <c r="B22" s="1" t="s">
        <v>14</v>
      </c>
      <c r="C22" s="1">
        <v>0.6515280104855617</v>
      </c>
      <c r="D22" s="1">
        <v>0.6504948314206539</v>
      </c>
      <c r="E22" s="1">
        <v>5.951515736260363E-05</v>
      </c>
      <c r="F22" s="1">
        <v>0.007714606753594355</v>
      </c>
      <c r="G22" s="1">
        <v>0.011859597311090039</v>
      </c>
      <c r="H22" s="1">
        <v>0.00014065004838121408</v>
      </c>
      <c r="J22" s="1">
        <v>0.6353744800287195</v>
      </c>
      <c r="K22" s="1">
        <v>0.6656151828125882</v>
      </c>
      <c r="L22" s="1">
        <v>4</v>
      </c>
    </row>
    <row r="23" spans="2:12" ht="12.75">
      <c r="B23" s="1" t="s">
        <v>15</v>
      </c>
      <c r="C23" s="1">
        <v>0.9507061526878723</v>
      </c>
      <c r="D23" s="1">
        <v>0.9505931948352273</v>
      </c>
      <c r="E23" s="1">
        <v>6.064480865833452E-06</v>
      </c>
      <c r="F23" s="1">
        <v>0.0024626166705018163</v>
      </c>
      <c r="G23" s="1">
        <v>0.0025906104565882973</v>
      </c>
      <c r="H23" s="1">
        <v>6.711262537784626E-06</v>
      </c>
      <c r="J23" s="1">
        <v>0.9457665548533158</v>
      </c>
      <c r="K23" s="1">
        <v>0.9554198348171388</v>
      </c>
      <c r="L23" s="1">
        <v>1</v>
      </c>
    </row>
    <row r="24" spans="2:12" ht="12.75">
      <c r="B24" s="1" t="s">
        <v>15</v>
      </c>
      <c r="C24" s="1">
        <v>0.9368583100207691</v>
      </c>
      <c r="D24" s="1">
        <v>0.9369325674852573</v>
      </c>
      <c r="E24" s="1">
        <v>1.202732914742252E-05</v>
      </c>
      <c r="F24" s="1">
        <v>0.0034680439944473774</v>
      </c>
      <c r="G24" s="1">
        <v>0.003701487294603992</v>
      </c>
      <c r="H24" s="1">
        <v>1.370100819211478E-05</v>
      </c>
      <c r="J24" s="1">
        <v>0.93013532615934</v>
      </c>
      <c r="K24" s="1">
        <v>0.9437298088111746</v>
      </c>
      <c r="L24" s="1">
        <v>2</v>
      </c>
    </row>
    <row r="25" spans="2:12" ht="12.75">
      <c r="B25" s="1" t="s">
        <v>15</v>
      </c>
      <c r="C25" s="1">
        <v>0.9116533781940865</v>
      </c>
      <c r="D25" s="1">
        <v>0.9120762571038072</v>
      </c>
      <c r="E25" s="1">
        <v>1.979104808964472E-05</v>
      </c>
      <c r="F25" s="1">
        <v>0.004448713082414365</v>
      </c>
      <c r="G25" s="1">
        <v>0.004877567032104025</v>
      </c>
      <c r="H25" s="1">
        <v>2.379066015266807E-05</v>
      </c>
      <c r="J25" s="1">
        <v>0.903356939684723</v>
      </c>
      <c r="K25" s="1">
        <v>0.9207955745228915</v>
      </c>
      <c r="L25" s="1">
        <v>3</v>
      </c>
    </row>
    <row r="26" spans="2:12" ht="12.75">
      <c r="B26" s="1" t="s">
        <v>15</v>
      </c>
      <c r="C26" s="1">
        <v>0.871362959191994</v>
      </c>
      <c r="D26" s="1">
        <v>0.8691989743334415</v>
      </c>
      <c r="E26" s="1">
        <v>8.776323845963865E-05</v>
      </c>
      <c r="F26" s="1">
        <v>0.009368203587648949</v>
      </c>
      <c r="G26" s="1">
        <v>0.010777973587501181</v>
      </c>
      <c r="H26" s="1">
        <v>0.00011616471465287307</v>
      </c>
      <c r="J26" s="1">
        <v>0.8508376327018107</v>
      </c>
      <c r="K26" s="1">
        <v>0.8875603159650723</v>
      </c>
      <c r="L26" s="1">
        <v>4</v>
      </c>
    </row>
    <row r="27" spans="2:12" ht="12.75">
      <c r="B27" s="1" t="s">
        <v>16</v>
      </c>
      <c r="C27" s="1">
        <v>0.4485993497770023</v>
      </c>
      <c r="D27" s="1">
        <v>0.4489975225068023</v>
      </c>
      <c r="E27" s="1">
        <v>3.922879798178262E-05</v>
      </c>
      <c r="F27" s="1">
        <v>0.00626328970923289</v>
      </c>
      <c r="G27" s="1">
        <v>0.013949497258390777</v>
      </c>
      <c r="H27" s="1">
        <v>0.0001945884737618518</v>
      </c>
      <c r="J27" s="1">
        <v>0.4367217002519655</v>
      </c>
      <c r="K27" s="1">
        <v>0.4612733447616391</v>
      </c>
      <c r="L27" s="1">
        <v>1</v>
      </c>
    </row>
    <row r="28" spans="2:12" ht="12.75">
      <c r="B28" s="1" t="s">
        <v>16</v>
      </c>
      <c r="C28" s="1">
        <v>0.45430478854483963</v>
      </c>
      <c r="D28" s="1">
        <v>0.45475593431209677</v>
      </c>
      <c r="E28" s="1">
        <v>7.091448074466342E-05</v>
      </c>
      <c r="F28" s="1">
        <v>0.008421073609977734</v>
      </c>
      <c r="G28" s="1">
        <v>0.018517787178997852</v>
      </c>
      <c r="H28" s="1">
        <v>0.00034290844200665725</v>
      </c>
      <c r="J28" s="1">
        <v>0.43825093332537973</v>
      </c>
      <c r="K28" s="1">
        <v>0.4712609352988138</v>
      </c>
      <c r="L28" s="1">
        <v>2</v>
      </c>
    </row>
    <row r="29" spans="2:12" ht="12.75">
      <c r="B29" s="1" t="s">
        <v>16</v>
      </c>
      <c r="C29" s="1">
        <v>0.40878730401084373</v>
      </c>
      <c r="D29" s="1">
        <v>0.40856078206815544</v>
      </c>
      <c r="E29" s="1">
        <v>6.983727121397836E-05</v>
      </c>
      <c r="F29" s="1">
        <v>0.008356869701866745</v>
      </c>
      <c r="G29" s="1">
        <v>0.020454409891139932</v>
      </c>
      <c r="H29" s="1">
        <v>0.0004183828839947631</v>
      </c>
      <c r="J29" s="1">
        <v>0.3921816184290026</v>
      </c>
      <c r="K29" s="1">
        <v>0.42493994570730825</v>
      </c>
      <c r="L29" s="1">
        <v>3</v>
      </c>
    </row>
    <row r="30" spans="2:12" ht="12.75">
      <c r="B30" s="1" t="s">
        <v>16</v>
      </c>
      <c r="C30" s="1">
        <v>0.37459582730040675</v>
      </c>
      <c r="D30" s="1">
        <v>0.37427255836334256</v>
      </c>
      <c r="E30" s="1">
        <v>8.681752765483594E-05</v>
      </c>
      <c r="F30" s="1">
        <v>0.009317592374365597</v>
      </c>
      <c r="G30" s="1">
        <v>0.024895205823025127</v>
      </c>
      <c r="H30" s="1">
        <v>0.0006197712729707842</v>
      </c>
      <c r="J30" s="1">
        <v>0.35601041288696095</v>
      </c>
      <c r="K30" s="1">
        <v>0.39253470383972416</v>
      </c>
      <c r="L30" s="1">
        <v>4</v>
      </c>
    </row>
    <row r="31" spans="2:12" ht="12.75">
      <c r="B31" s="1" t="s">
        <v>17</v>
      </c>
      <c r="C31" s="1">
        <v>0.20484429040471025</v>
      </c>
      <c r="D31" s="1">
        <v>0.20439784822978507</v>
      </c>
      <c r="E31" s="1">
        <v>2.4744604491699927E-05</v>
      </c>
      <c r="F31" s="1">
        <v>0.004974394886988761</v>
      </c>
      <c r="G31" s="1">
        <v>0.024336826097095317</v>
      </c>
      <c r="H31" s="1">
        <v>0.0005922811044802597</v>
      </c>
      <c r="J31" s="1">
        <v>0.19464821340640692</v>
      </c>
      <c r="K31" s="1">
        <v>0.21414748305316322</v>
      </c>
      <c r="L31" s="1">
        <v>1</v>
      </c>
    </row>
    <row r="32" spans="2:12" ht="12.75">
      <c r="B32" s="1" t="s">
        <v>17</v>
      </c>
      <c r="C32" s="1">
        <v>0.2248623709840378</v>
      </c>
      <c r="D32" s="1">
        <v>0.22550360890630533</v>
      </c>
      <c r="E32" s="1">
        <v>2.864905102095299E-05</v>
      </c>
      <c r="F32" s="1">
        <v>0.005352480828639462</v>
      </c>
      <c r="G32" s="1">
        <v>0.02373567702352546</v>
      </c>
      <c r="H32" s="1">
        <v>0.0005633823637651145</v>
      </c>
      <c r="J32" s="1">
        <v>0.21501293925423087</v>
      </c>
      <c r="K32" s="1">
        <v>0.2359942785583798</v>
      </c>
      <c r="L32" s="1">
        <v>2</v>
      </c>
    </row>
    <row r="33" spans="2:12" ht="12.75">
      <c r="B33" s="1" t="s">
        <v>17</v>
      </c>
      <c r="C33" s="1">
        <v>0.2460735265457754</v>
      </c>
      <c r="D33" s="1">
        <v>0.2456205260699894</v>
      </c>
      <c r="E33" s="1">
        <v>4.253176519953007E-05</v>
      </c>
      <c r="F33" s="1">
        <v>0.006521638229734157</v>
      </c>
      <c r="G33" s="1">
        <v>0.02655168252459414</v>
      </c>
      <c r="H33" s="1">
        <v>0.0007049918448868378</v>
      </c>
      <c r="J33" s="1">
        <v>0.23283835001951092</v>
      </c>
      <c r="K33" s="1">
        <v>0.2584027021204679</v>
      </c>
      <c r="L33" s="1">
        <v>3</v>
      </c>
    </row>
    <row r="34" spans="2:12" ht="12.75">
      <c r="B34" s="1" t="s">
        <v>17</v>
      </c>
      <c r="C34" s="1">
        <v>0.2769321823868172</v>
      </c>
      <c r="D34" s="1">
        <v>0.27622227226164686</v>
      </c>
      <c r="E34" s="1">
        <v>6.591821864728208E-05</v>
      </c>
      <c r="F34" s="1">
        <v>0.008119003550145922</v>
      </c>
      <c r="G34" s="1">
        <v>0.029393008332272832</v>
      </c>
      <c r="H34" s="1">
        <v>0.0008639489388210602</v>
      </c>
      <c r="J34" s="1">
        <v>0.260309317713008</v>
      </c>
      <c r="K34" s="1">
        <v>0.2921352268102857</v>
      </c>
      <c r="L34" s="1">
        <v>4</v>
      </c>
    </row>
    <row r="35" spans="2:12" ht="12.75">
      <c r="B35" s="1" t="s">
        <v>18</v>
      </c>
      <c r="C35" s="1">
        <v>0.09076696354270876</v>
      </c>
      <c r="D35" s="1">
        <v>0.09135419642656639</v>
      </c>
      <c r="E35" s="1">
        <v>1.377088302437207E-05</v>
      </c>
      <c r="F35" s="1">
        <v>0.0037109140416307232</v>
      </c>
      <c r="G35" s="1">
        <v>0.04062116669827732</v>
      </c>
      <c r="H35" s="1">
        <v>0.0016500791839292343</v>
      </c>
      <c r="J35" s="1">
        <v>0.0840809385552462</v>
      </c>
      <c r="K35" s="1">
        <v>0.09862745429788658</v>
      </c>
      <c r="L35" s="1">
        <v>1</v>
      </c>
    </row>
    <row r="36" spans="2:12" ht="12.75">
      <c r="B36" s="1" t="s">
        <v>18</v>
      </c>
      <c r="C36" s="1">
        <v>0.07923890639011501</v>
      </c>
      <c r="D36" s="1">
        <v>0.07884235419605046</v>
      </c>
      <c r="E36" s="1">
        <v>7.354606928840496E-06</v>
      </c>
      <c r="F36" s="1">
        <v>0.0027119378549001626</v>
      </c>
      <c r="G36" s="1">
        <v>0.034396966992596666</v>
      </c>
      <c r="H36" s="1">
        <v>0.0011831513382897845</v>
      </c>
      <c r="J36" s="1">
        <v>0.07352705367213533</v>
      </c>
      <c r="K36" s="1">
        <v>0.08415765471996559</v>
      </c>
      <c r="L36" s="1">
        <v>2</v>
      </c>
    </row>
    <row r="37" spans="2:12" ht="12.75">
      <c r="B37" s="1" t="s">
        <v>18</v>
      </c>
      <c r="C37" s="1">
        <v>0.07820696074062859</v>
      </c>
      <c r="D37" s="1">
        <v>0.07793372254784062</v>
      </c>
      <c r="E37" s="1">
        <v>6.252921625293788E-06</v>
      </c>
      <c r="F37" s="1">
        <v>0.002500584256787559</v>
      </c>
      <c r="G37" s="1">
        <v>0.0320860363785721</v>
      </c>
      <c r="H37" s="1">
        <v>0.0010295137304870523</v>
      </c>
      <c r="J37" s="1">
        <v>0.07303266746422915</v>
      </c>
      <c r="K37" s="1">
        <v>0.08283477763145208</v>
      </c>
      <c r="L37" s="1">
        <v>3</v>
      </c>
    </row>
    <row r="38" spans="2:12" ht="12.75">
      <c r="B38" s="1" t="s">
        <v>18</v>
      </c>
      <c r="C38" s="1">
        <v>0.07739471803598469</v>
      </c>
      <c r="D38" s="1">
        <v>0.07725549969007675</v>
      </c>
      <c r="E38" s="1">
        <v>7.873509946813559E-06</v>
      </c>
      <c r="F38" s="1">
        <v>0.0028059775385440204</v>
      </c>
      <c r="G38" s="1">
        <v>0.036320748034776355</v>
      </c>
      <c r="H38" s="1">
        <v>0.0013191967378057105</v>
      </c>
      <c r="J38" s="1">
        <v>0.07175588477310212</v>
      </c>
      <c r="K38" s="1">
        <v>0.08275511460705139</v>
      </c>
      <c r="L38" s="1">
        <v>4</v>
      </c>
    </row>
    <row r="39" spans="2:12" ht="12.75">
      <c r="B39" s="1" t="s">
        <v>19</v>
      </c>
      <c r="C39" s="1">
        <v>2094434.3734236767</v>
      </c>
      <c r="D39" s="1">
        <v>2081050.1669704884</v>
      </c>
      <c r="E39" s="1">
        <v>5610348806.263856</v>
      </c>
      <c r="F39" s="1">
        <v>74902.26168991065</v>
      </c>
      <c r="G39" s="1">
        <v>0.03599253053997754</v>
      </c>
      <c r="H39" s="1">
        <v>0.0012954622546712156</v>
      </c>
      <c r="I39" s="1">
        <v>1124</v>
      </c>
      <c r="J39" s="1">
        <v>1934244.4316976692</v>
      </c>
      <c r="K39" s="1">
        <v>2227855.9022433073</v>
      </c>
      <c r="L39" s="1">
        <v>1</v>
      </c>
    </row>
    <row r="40" spans="2:12" ht="12.75">
      <c r="B40" s="1" t="s">
        <v>19</v>
      </c>
      <c r="C40" s="1">
        <v>2396729.0333098248</v>
      </c>
      <c r="D40" s="1">
        <v>2364376.964442823</v>
      </c>
      <c r="E40" s="1">
        <v>9056953972.403019</v>
      </c>
      <c r="F40" s="1">
        <v>95168.03020133925</v>
      </c>
      <c r="G40" s="1">
        <v>0.04025078556953631</v>
      </c>
      <c r="H40" s="1">
        <v>0.0016201257389647926</v>
      </c>
      <c r="I40" s="1">
        <v>910</v>
      </c>
      <c r="J40" s="1">
        <v>2177851.052768578</v>
      </c>
      <c r="K40" s="1">
        <v>2550902.8761170683</v>
      </c>
      <c r="L40" s="1">
        <v>2</v>
      </c>
    </row>
    <row r="41" spans="2:12" ht="12.75">
      <c r="B41" s="1" t="s">
        <v>19</v>
      </c>
      <c r="C41" s="1">
        <v>2176681.1874406245</v>
      </c>
      <c r="D41" s="1">
        <v>2184214.777924535</v>
      </c>
      <c r="E41" s="1">
        <v>8849388630.858328</v>
      </c>
      <c r="F41" s="1">
        <v>94071.18916468702</v>
      </c>
      <c r="G41" s="1">
        <v>0.04306865337394819</v>
      </c>
      <c r="H41" s="1">
        <v>0.0018549089034452988</v>
      </c>
      <c r="I41" s="1">
        <v>830</v>
      </c>
      <c r="J41" s="1">
        <v>1999838.6351788938</v>
      </c>
      <c r="K41" s="1">
        <v>2368590.920670176</v>
      </c>
      <c r="L41" s="1">
        <v>3</v>
      </c>
    </row>
    <row r="42" spans="2:12" ht="12.75">
      <c r="B42" s="1" t="s">
        <v>19</v>
      </c>
      <c r="C42" s="1">
        <v>2646893.7950223475</v>
      </c>
      <c r="D42" s="1">
        <v>2620025.244893485</v>
      </c>
      <c r="E42" s="1">
        <v>10437732663.504572</v>
      </c>
      <c r="F42" s="1">
        <v>102165.22237779631</v>
      </c>
      <c r="G42" s="1">
        <v>0.03899398396138345</v>
      </c>
      <c r="H42" s="1">
        <v>0.0015205307851806295</v>
      </c>
      <c r="I42" s="1">
        <v>1004</v>
      </c>
      <c r="J42" s="1">
        <v>2419785.0885604788</v>
      </c>
      <c r="K42" s="1">
        <v>2820265.4012264917</v>
      </c>
      <c r="L42" s="1">
        <v>4</v>
      </c>
    </row>
    <row r="43" spans="2:12" ht="12.75">
      <c r="B43" s="1" t="s">
        <v>52</v>
      </c>
      <c r="C43" s="1">
        <v>3204923.153526303</v>
      </c>
      <c r="D43" s="1">
        <v>3184978.437303765</v>
      </c>
      <c r="E43" s="1">
        <v>10216722353.031351</v>
      </c>
      <c r="F43" s="1">
        <v>101077.80346362574</v>
      </c>
      <c r="G43" s="1">
        <v>0.03173578893965539</v>
      </c>
      <c r="H43" s="1">
        <v>0.0010071602996223534</v>
      </c>
      <c r="I43" s="1">
        <v>1124</v>
      </c>
      <c r="J43" s="1">
        <v>2986869.582878641</v>
      </c>
      <c r="K43" s="1">
        <v>3383087.2917288896</v>
      </c>
      <c r="L43" s="1">
        <v>1</v>
      </c>
    </row>
    <row r="44" spans="2:12" ht="12.75">
      <c r="B44" s="1" t="s">
        <v>52</v>
      </c>
      <c r="C44" s="1">
        <v>3528607.941408458</v>
      </c>
      <c r="D44" s="1">
        <v>3475698.33693046</v>
      </c>
      <c r="E44" s="1">
        <v>16426355755.073078</v>
      </c>
      <c r="F44" s="1">
        <v>128165.34537492215</v>
      </c>
      <c r="G44" s="1">
        <v>0.036874703426681886</v>
      </c>
      <c r="H44" s="1">
        <v>0.0013597437528057449</v>
      </c>
      <c r="I44" s="1">
        <v>910</v>
      </c>
      <c r="J44" s="1">
        <v>3224498.8759294753</v>
      </c>
      <c r="K44" s="1">
        <v>3726897.7979314444</v>
      </c>
      <c r="L44" s="1">
        <v>2</v>
      </c>
    </row>
    <row r="45" spans="2:12" ht="12.75">
      <c r="B45" s="1" t="s">
        <v>52</v>
      </c>
      <c r="C45" s="1">
        <v>3323668.265497798</v>
      </c>
      <c r="D45" s="1">
        <v>3338852.3132073996</v>
      </c>
      <c r="E45" s="1">
        <v>17361618208.06162</v>
      </c>
      <c r="F45" s="1">
        <v>131763.49345726083</v>
      </c>
      <c r="G45" s="1">
        <v>0.03946370821376192</v>
      </c>
      <c r="H45" s="1">
        <v>0.00155738426598094</v>
      </c>
      <c r="I45" s="1">
        <v>830</v>
      </c>
      <c r="J45" s="1">
        <v>3080600.6115539894</v>
      </c>
      <c r="K45" s="1">
        <v>3597104.01486081</v>
      </c>
      <c r="L45" s="1">
        <v>3</v>
      </c>
    </row>
    <row r="46" spans="2:12" ht="12.75">
      <c r="B46" s="1" t="s">
        <v>52</v>
      </c>
      <c r="C46" s="1">
        <v>4062567.646388988</v>
      </c>
      <c r="D46" s="1">
        <v>4027741.8333539376</v>
      </c>
      <c r="E46" s="1">
        <v>21509673947.6328</v>
      </c>
      <c r="F46" s="1">
        <v>146661.7671638822</v>
      </c>
      <c r="G46" s="1">
        <v>0.036412901628741084</v>
      </c>
      <c r="H46" s="1">
        <v>0.001325899405024375</v>
      </c>
      <c r="I46" s="1">
        <v>1004</v>
      </c>
      <c r="J46" s="1">
        <v>3740290.0518037295</v>
      </c>
      <c r="K46" s="1">
        <v>4315193.614904146</v>
      </c>
      <c r="L46" s="1">
        <v>4</v>
      </c>
    </row>
    <row r="47" spans="2:12" ht="12.75">
      <c r="B47" s="1" t="s">
        <v>20</v>
      </c>
      <c r="C47" s="1">
        <v>6460.0139655898765</v>
      </c>
      <c r="D47" s="1">
        <v>6447.718831872049</v>
      </c>
      <c r="E47" s="1">
        <v>26811.545775771996</v>
      </c>
      <c r="F47" s="1">
        <v>163.74231516554295</v>
      </c>
      <c r="G47" s="1">
        <v>0.025395387025274725</v>
      </c>
      <c r="H47" s="1">
        <v>0.0006449256821634919</v>
      </c>
      <c r="I47" s="1">
        <v>1124</v>
      </c>
      <c r="J47" s="1">
        <v>6126.789791402378</v>
      </c>
      <c r="K47" s="1">
        <v>6768.64787234172</v>
      </c>
      <c r="L47" s="1">
        <v>1</v>
      </c>
    </row>
    <row r="48" spans="2:12" ht="12.75">
      <c r="B48" s="1" t="s">
        <v>20</v>
      </c>
      <c r="C48" s="1">
        <v>4553.376785215979</v>
      </c>
      <c r="D48" s="1">
        <v>4523.669330623561</v>
      </c>
      <c r="E48" s="1">
        <v>31259.985604042442</v>
      </c>
      <c r="F48" s="1">
        <v>176.80493659409638</v>
      </c>
      <c r="G48" s="1">
        <v>0.03908440773891067</v>
      </c>
      <c r="H48" s="1">
        <v>0.0015275909283014202</v>
      </c>
      <c r="I48" s="1">
        <v>910</v>
      </c>
      <c r="J48" s="1">
        <v>4177.138022610245</v>
      </c>
      <c r="K48" s="1">
        <v>4870.200638636878</v>
      </c>
      <c r="L48" s="1">
        <v>2</v>
      </c>
    </row>
    <row r="49" spans="2:12" ht="12.75">
      <c r="B49" s="1" t="s">
        <v>20</v>
      </c>
      <c r="C49" s="1">
        <v>4064.878481339905</v>
      </c>
      <c r="D49" s="1">
        <v>4078.539388355264</v>
      </c>
      <c r="E49" s="1">
        <v>28441.95036580474</v>
      </c>
      <c r="F49" s="1">
        <v>168.64741434663247</v>
      </c>
      <c r="G49" s="1">
        <v>0.041349953571158775</v>
      </c>
      <c r="H49" s="1">
        <v>0.0017098186603369864</v>
      </c>
      <c r="I49" s="1">
        <v>830</v>
      </c>
      <c r="J49" s="1">
        <v>3747.9965301500606</v>
      </c>
      <c r="K49" s="1">
        <v>4409.082246560467</v>
      </c>
      <c r="L49" s="1">
        <v>3</v>
      </c>
    </row>
    <row r="50" spans="2:12" ht="12.75">
      <c r="B50" s="1" t="s">
        <v>20</v>
      </c>
      <c r="C50" s="1">
        <v>4932.077534680622</v>
      </c>
      <c r="D50" s="1">
        <v>4908.655128953009</v>
      </c>
      <c r="E50" s="1">
        <v>23575.490116373807</v>
      </c>
      <c r="F50" s="1">
        <v>153.54312135805304</v>
      </c>
      <c r="G50" s="1">
        <v>0.031280079232374795</v>
      </c>
      <c r="H50" s="1">
        <v>0.000978443356783645</v>
      </c>
      <c r="I50" s="1">
        <v>1004</v>
      </c>
      <c r="J50" s="1">
        <v>4607.716141017362</v>
      </c>
      <c r="K50" s="1">
        <v>5209.594116888656</v>
      </c>
      <c r="L50" s="1">
        <v>4</v>
      </c>
    </row>
    <row r="51" spans="2:12" ht="12.75">
      <c r="B51" s="1" t="s">
        <v>21</v>
      </c>
      <c r="C51" s="1">
        <v>3046971.9491276927</v>
      </c>
      <c r="D51" s="1">
        <v>3027618.828197896</v>
      </c>
      <c r="E51" s="1">
        <v>9503682739.411959</v>
      </c>
      <c r="F51" s="1">
        <v>97486.83367210138</v>
      </c>
      <c r="G51" s="1">
        <v>0.03219917671410692</v>
      </c>
      <c r="H51" s="1">
        <v>0.0010367869810662855</v>
      </c>
      <c r="I51" s="1">
        <v>1124</v>
      </c>
      <c r="J51" s="1">
        <v>2836548.145233731</v>
      </c>
      <c r="K51" s="1">
        <v>3218689.5111620612</v>
      </c>
      <c r="L51" s="1">
        <v>1</v>
      </c>
    </row>
    <row r="52" spans="2:12" ht="12.75">
      <c r="B52" s="1" t="s">
        <v>21</v>
      </c>
      <c r="C52" s="1">
        <v>3305785.873727396</v>
      </c>
      <c r="D52" s="1">
        <v>3256494.9666244946</v>
      </c>
      <c r="E52" s="1">
        <v>14396463691.803997</v>
      </c>
      <c r="F52" s="1">
        <v>119985.26447778492</v>
      </c>
      <c r="G52" s="1">
        <v>0.036844910158775744</v>
      </c>
      <c r="H52" s="1">
        <v>0.001357547404608256</v>
      </c>
      <c r="I52" s="1">
        <v>910</v>
      </c>
      <c r="J52" s="1">
        <v>3021328.1695725233</v>
      </c>
      <c r="K52" s="1">
        <v>3491661.763676466</v>
      </c>
      <c r="L52" s="1">
        <v>2</v>
      </c>
    </row>
    <row r="53" spans="2:12" ht="12.75">
      <c r="B53" s="1" t="s">
        <v>21</v>
      </c>
      <c r="C53" s="1">
        <v>3030179.8863206836</v>
      </c>
      <c r="D53" s="1">
        <v>3045287.9208525936</v>
      </c>
      <c r="E53" s="1">
        <v>15568863253.167025</v>
      </c>
      <c r="F53" s="1">
        <v>124775.25096415164</v>
      </c>
      <c r="G53" s="1">
        <v>0.040973219678098</v>
      </c>
      <c r="H53" s="1">
        <v>0.0016788047307896771</v>
      </c>
      <c r="I53" s="1">
        <v>830</v>
      </c>
      <c r="J53" s="1">
        <v>2800732.9228009097</v>
      </c>
      <c r="K53" s="1">
        <v>3289842.9189042775</v>
      </c>
      <c r="L53" s="1">
        <v>3</v>
      </c>
    </row>
    <row r="54" spans="2:12" ht="12.75">
      <c r="B54" s="1" t="s">
        <v>21</v>
      </c>
      <c r="C54" s="1">
        <v>3539974.20217064</v>
      </c>
      <c r="D54" s="1">
        <v>3500909.070431138</v>
      </c>
      <c r="E54" s="1">
        <v>18346545677.558586</v>
      </c>
      <c r="F54" s="1">
        <v>135449.4211045532</v>
      </c>
      <c r="G54" s="1">
        <v>0.03868978553272524</v>
      </c>
      <c r="H54" s="1">
        <v>0.0014968995045682755</v>
      </c>
      <c r="I54" s="1">
        <v>1004</v>
      </c>
      <c r="J54" s="1">
        <v>3235433.083339414</v>
      </c>
      <c r="K54" s="1">
        <v>3766385.0575228618</v>
      </c>
      <c r="L54" s="1">
        <v>4</v>
      </c>
    </row>
    <row r="55" spans="2:12" ht="12.75">
      <c r="B55" s="1" t="s">
        <v>22</v>
      </c>
      <c r="C55" s="1">
        <v>1437844.4389328333</v>
      </c>
      <c r="D55" s="1">
        <v>1430047.4275869774</v>
      </c>
      <c r="E55" s="1">
        <v>2762614468.3960323</v>
      </c>
      <c r="F55" s="1">
        <v>52560.57903406347</v>
      </c>
      <c r="G55" s="1">
        <v>0.0367544306714028</v>
      </c>
      <c r="H55" s="1">
        <v>0.001350888173978955</v>
      </c>
      <c r="I55" s="1">
        <v>1124</v>
      </c>
      <c r="J55" s="1">
        <v>1327030.5856736419</v>
      </c>
      <c r="K55" s="1">
        <v>1533064.2695003129</v>
      </c>
      <c r="L55" s="1">
        <v>1</v>
      </c>
    </row>
    <row r="56" spans="2:12" ht="12.75">
      <c r="B56" s="1" t="s">
        <v>22</v>
      </c>
      <c r="C56" s="1">
        <v>1603241.5657142608</v>
      </c>
      <c r="D56" s="1">
        <v>1580594.4445978121</v>
      </c>
      <c r="E56" s="1">
        <v>4761045419.427365</v>
      </c>
      <c r="F56" s="1">
        <v>69000.3291255003</v>
      </c>
      <c r="G56" s="1">
        <v>0.04365467015358116</v>
      </c>
      <c r="H56" s="1">
        <v>0.00190573022621797</v>
      </c>
      <c r="I56" s="1">
        <v>910</v>
      </c>
      <c r="J56" s="1">
        <v>1445356.2845904215</v>
      </c>
      <c r="K56" s="1">
        <v>1715832.6046052028</v>
      </c>
      <c r="L56" s="1">
        <v>2</v>
      </c>
    </row>
    <row r="57" spans="2:12" ht="12.75">
      <c r="B57" s="1" t="s">
        <v>22</v>
      </c>
      <c r="C57" s="1">
        <v>1358684.9535275397</v>
      </c>
      <c r="D57" s="1">
        <v>1364124.112294085</v>
      </c>
      <c r="E57" s="1">
        <v>3698274848.3598957</v>
      </c>
      <c r="F57" s="1">
        <v>60813.44299050906</v>
      </c>
      <c r="G57" s="1">
        <v>0.0445805791734283</v>
      </c>
      <c r="H57" s="1">
        <v>0.0019874280394383092</v>
      </c>
      <c r="I57" s="1">
        <v>830</v>
      </c>
      <c r="J57" s="1">
        <v>1244931.9542568075</v>
      </c>
      <c r="K57" s="1">
        <v>1483316.2703313627</v>
      </c>
      <c r="L57" s="1">
        <v>3</v>
      </c>
    </row>
    <row r="58" spans="2:12" ht="12.75">
      <c r="B58" s="1" t="s">
        <v>22</v>
      </c>
      <c r="C58" s="1">
        <v>1521769.1106484765</v>
      </c>
      <c r="D58" s="1">
        <v>1507473.240396438</v>
      </c>
      <c r="E58" s="1">
        <v>4339214047.862416</v>
      </c>
      <c r="F58" s="1">
        <v>65872.71094969765</v>
      </c>
      <c r="G58" s="1">
        <v>0.04369743301869446</v>
      </c>
      <c r="H58" s="1">
        <v>0.0019094656524232892</v>
      </c>
      <c r="I58" s="1">
        <v>1004</v>
      </c>
      <c r="J58" s="1">
        <v>1378365.0993710132</v>
      </c>
      <c r="K58" s="1">
        <v>1636581.3814218626</v>
      </c>
      <c r="L58" s="1">
        <v>4</v>
      </c>
    </row>
    <row r="59" spans="2:12" ht="12.75">
      <c r="B59" s="1" t="s">
        <v>23</v>
      </c>
      <c r="C59" s="1">
        <v>656589.9343490526</v>
      </c>
      <c r="D59" s="1">
        <v>651002.739243153</v>
      </c>
      <c r="E59" s="1">
        <v>805511820.6650963</v>
      </c>
      <c r="F59" s="1">
        <v>28381.540139060395</v>
      </c>
      <c r="G59" s="1">
        <v>0.0435966524074175</v>
      </c>
      <c r="H59" s="1">
        <v>0.0019006681011331822</v>
      </c>
      <c r="I59" s="1">
        <v>1124</v>
      </c>
      <c r="J59" s="1">
        <v>595375.9427448168</v>
      </c>
      <c r="K59" s="1">
        <v>706629.5357414893</v>
      </c>
      <c r="L59" s="1">
        <v>1</v>
      </c>
    </row>
    <row r="60" spans="2:12" ht="12.75">
      <c r="B60" s="1" t="s">
        <v>23</v>
      </c>
      <c r="C60" s="1">
        <v>793487.4661930549</v>
      </c>
      <c r="D60" s="1">
        <v>783782.5184474622</v>
      </c>
      <c r="E60" s="1">
        <v>1190208000.8024879</v>
      </c>
      <c r="F60" s="1">
        <v>34499.39131060848</v>
      </c>
      <c r="G60" s="1">
        <v>0.044016535835662444</v>
      </c>
      <c r="H60" s="1">
        <v>0.0019374554269721562</v>
      </c>
      <c r="I60" s="1">
        <v>910</v>
      </c>
      <c r="J60" s="1">
        <v>716164.9539901156</v>
      </c>
      <c r="K60" s="1">
        <v>851400.0829048089</v>
      </c>
      <c r="L60" s="1">
        <v>2</v>
      </c>
    </row>
    <row r="61" spans="2:12" ht="12.75">
      <c r="B61" s="1" t="s">
        <v>23</v>
      </c>
      <c r="C61" s="1">
        <v>817996.2299605749</v>
      </c>
      <c r="D61" s="1">
        <v>820090.6616400025</v>
      </c>
      <c r="E61" s="1">
        <v>1722784713.041906</v>
      </c>
      <c r="F61" s="1">
        <v>41506.4418258408</v>
      </c>
      <c r="G61" s="1">
        <v>0.050612016167623425</v>
      </c>
      <c r="H61" s="1">
        <v>0.002561576180551775</v>
      </c>
      <c r="I61" s="1">
        <v>830</v>
      </c>
      <c r="J61" s="1">
        <v>738739.5305349476</v>
      </c>
      <c r="K61" s="1">
        <v>901441.7927450574</v>
      </c>
      <c r="L61" s="1">
        <v>3</v>
      </c>
    </row>
    <row r="62" spans="2:12" ht="12.75">
      <c r="B62" s="1" t="s">
        <v>23</v>
      </c>
      <c r="C62" s="1">
        <v>1125124.6811373075</v>
      </c>
      <c r="D62" s="1">
        <v>1112552.001292316</v>
      </c>
      <c r="E62" s="1">
        <v>2954977360.432588</v>
      </c>
      <c r="F62" s="1">
        <v>54359.70346159541</v>
      </c>
      <c r="G62" s="1">
        <v>0.048860370929585645</v>
      </c>
      <c r="H62" s="1">
        <v>0.002387335847376698</v>
      </c>
      <c r="I62" s="1">
        <v>1004</v>
      </c>
      <c r="J62" s="1">
        <v>1006008.9402973118</v>
      </c>
      <c r="K62" s="1">
        <v>1219095.0622873204</v>
      </c>
      <c r="L62" s="1">
        <v>4</v>
      </c>
    </row>
    <row r="63" spans="2:12" ht="12.75">
      <c r="B63" s="1" t="s">
        <v>24</v>
      </c>
      <c r="C63" s="1">
        <v>290915.493795856</v>
      </c>
      <c r="D63" s="1">
        <v>290961.14577582665</v>
      </c>
      <c r="E63" s="1">
        <v>228069733.0990577</v>
      </c>
      <c r="F63" s="1">
        <v>15101.977787662705</v>
      </c>
      <c r="G63" s="1">
        <v>0.051903761058523415</v>
      </c>
      <c r="H63" s="1">
        <v>0.002694000412020292</v>
      </c>
      <c r="I63" s="1">
        <v>1124</v>
      </c>
      <c r="J63" s="1">
        <v>261361.81321668386</v>
      </c>
      <c r="K63" s="1">
        <v>320560.47833496943</v>
      </c>
      <c r="L63" s="1">
        <v>1</v>
      </c>
    </row>
    <row r="64" spans="2:12" ht="12.75">
      <c r="B64" s="1" t="s">
        <v>24</v>
      </c>
      <c r="C64" s="1">
        <v>279523.8289676682</v>
      </c>
      <c r="D64" s="1">
        <v>274032.2393588948</v>
      </c>
      <c r="E64" s="1">
        <v>160285364.91928956</v>
      </c>
      <c r="F64" s="1">
        <v>12660.385654445507</v>
      </c>
      <c r="G64" s="1">
        <v>0.046200351039223674</v>
      </c>
      <c r="H64" s="1">
        <v>0.002134472436147496</v>
      </c>
      <c r="I64" s="1">
        <v>910</v>
      </c>
      <c r="J64" s="1">
        <v>249218.33944579406</v>
      </c>
      <c r="K64" s="1">
        <v>298846.1392719956</v>
      </c>
      <c r="L64" s="1">
        <v>2</v>
      </c>
    </row>
    <row r="65" spans="2:12" ht="12.75">
      <c r="B65" s="1" t="s">
        <v>24</v>
      </c>
      <c r="C65" s="1">
        <v>259895.62582583594</v>
      </c>
      <c r="D65" s="1">
        <v>260209.1898057213</v>
      </c>
      <c r="E65" s="1">
        <v>151862824.7079177</v>
      </c>
      <c r="F65" s="1">
        <v>12323.263557512584</v>
      </c>
      <c r="G65" s="1">
        <v>0.04735906355464786</v>
      </c>
      <c r="H65" s="1">
        <v>0.0022428809007731753</v>
      </c>
      <c r="I65" s="1">
        <v>830</v>
      </c>
      <c r="J65" s="1">
        <v>236056.0370610017</v>
      </c>
      <c r="K65" s="1">
        <v>284362.3425504409</v>
      </c>
      <c r="L65" s="1">
        <v>3</v>
      </c>
    </row>
    <row r="66" spans="2:12" ht="12.75">
      <c r="B66" s="1" t="s">
        <v>24</v>
      </c>
      <c r="C66" s="1">
        <v>314343.13319995557</v>
      </c>
      <c r="D66" s="1">
        <v>311165.2079583843</v>
      </c>
      <c r="E66" s="1">
        <v>213762944.69115794</v>
      </c>
      <c r="F66" s="1">
        <v>14620.634209607939</v>
      </c>
      <c r="G66" s="1">
        <v>0.0469867254939483</v>
      </c>
      <c r="H66" s="1">
        <v>0.002207752372643651</v>
      </c>
      <c r="I66" s="1">
        <v>1004</v>
      </c>
      <c r="J66" s="1">
        <v>282509.2914764185</v>
      </c>
      <c r="K66" s="1">
        <v>339821.1244403501</v>
      </c>
      <c r="L66" s="1">
        <v>4</v>
      </c>
    </row>
    <row r="67" spans="2:13" ht="12.75">
      <c r="B67" s="1" t="s">
        <v>13</v>
      </c>
      <c r="C67" s="1">
        <v>3600.273418552461</v>
      </c>
      <c r="D67" s="1">
        <v>3561.6763490746807</v>
      </c>
      <c r="E67" s="1">
        <v>21103.63161799282</v>
      </c>
      <c r="F67" s="1">
        <v>145.2708904701586</v>
      </c>
      <c r="G67" s="1">
        <v>0.04078722383292907</v>
      </c>
      <c r="H67" s="1">
        <v>0.0016635976279974572</v>
      </c>
      <c r="I67" s="1">
        <v>807</v>
      </c>
      <c r="J67" s="1">
        <v>3276.950635751107</v>
      </c>
      <c r="K67" s="1">
        <v>3846.4020623982547</v>
      </c>
      <c r="M67" s="1">
        <v>1</v>
      </c>
    </row>
    <row r="68" spans="2:13" ht="12.75">
      <c r="B68" s="1" t="s">
        <v>13</v>
      </c>
      <c r="C68" s="1">
        <v>7878.822402560597</v>
      </c>
      <c r="D68" s="1">
        <v>7864.32519873887</v>
      </c>
      <c r="E68" s="1">
        <v>27651.832436193017</v>
      </c>
      <c r="F68" s="1">
        <v>166.28840138804935</v>
      </c>
      <c r="G68" s="1">
        <v>0.021144649691586442</v>
      </c>
      <c r="H68" s="1">
        <v>0.0004470962105799066</v>
      </c>
      <c r="I68" s="1">
        <v>1408</v>
      </c>
      <c r="J68" s="1">
        <v>7538.405920971553</v>
      </c>
      <c r="K68" s="1">
        <v>8190.244476506187</v>
      </c>
      <c r="M68" s="1">
        <v>2</v>
      </c>
    </row>
    <row r="69" spans="2:13" ht="12.75">
      <c r="B69" s="1" t="s">
        <v>13</v>
      </c>
      <c r="C69" s="1">
        <v>8531.250945713322</v>
      </c>
      <c r="D69" s="1">
        <v>8532.581131990328</v>
      </c>
      <c r="E69" s="1">
        <v>30966.639882850537</v>
      </c>
      <c r="F69" s="1">
        <v>175.97340674900437</v>
      </c>
      <c r="G69" s="1">
        <v>0.020623701553712206</v>
      </c>
      <c r="H69" s="1">
        <v>0.00042533706577659123</v>
      </c>
      <c r="I69" s="1">
        <v>1653</v>
      </c>
      <c r="J69" s="1">
        <v>8187.679592525462</v>
      </c>
      <c r="K69" s="1">
        <v>8877.482671455195</v>
      </c>
      <c r="M69" s="1">
        <v>3</v>
      </c>
    </row>
    <row r="70" spans="2:13" ht="12.75">
      <c r="B70" s="1" t="s">
        <v>14</v>
      </c>
      <c r="C70" s="1">
        <v>0.6823873556237322</v>
      </c>
      <c r="D70" s="1">
        <v>0.6818228310080062</v>
      </c>
      <c r="E70" s="1">
        <v>5.122151639723987E-05</v>
      </c>
      <c r="F70" s="1">
        <v>0.007156920874037932</v>
      </c>
      <c r="G70" s="1">
        <v>0.010496745706589419</v>
      </c>
      <c r="H70" s="1">
        <v>0.0001101816704288034</v>
      </c>
      <c r="J70" s="1">
        <v>0.667795523854689</v>
      </c>
      <c r="K70" s="1">
        <v>0.6958501381613235</v>
      </c>
      <c r="M70" s="1">
        <v>1</v>
      </c>
    </row>
    <row r="71" spans="2:13" ht="12.75">
      <c r="B71" s="1" t="s">
        <v>14</v>
      </c>
      <c r="C71" s="1">
        <v>0.6822783583550559</v>
      </c>
      <c r="D71" s="1">
        <v>0.6821586952532441</v>
      </c>
      <c r="E71" s="1">
        <v>4.079546849643533E-05</v>
      </c>
      <c r="F71" s="1">
        <v>0.006387133042017782</v>
      </c>
      <c r="G71" s="1">
        <v>0.009363119002165072</v>
      </c>
      <c r="H71" s="1">
        <v>8.766799744870464E-05</v>
      </c>
      <c r="J71" s="1">
        <v>0.6696401445264235</v>
      </c>
      <c r="K71" s="1">
        <v>0.6946772459800648</v>
      </c>
      <c r="M71" s="1">
        <v>2</v>
      </c>
    </row>
    <row r="72" spans="2:13" ht="12.75">
      <c r="B72" s="1" t="s">
        <v>14</v>
      </c>
      <c r="C72" s="1">
        <v>0.5884074391951276</v>
      </c>
      <c r="D72" s="1">
        <v>0.5883776677655386</v>
      </c>
      <c r="E72" s="1">
        <v>2.5567010038606107E-05</v>
      </c>
      <c r="F72" s="1">
        <v>0.005056383098481177</v>
      </c>
      <c r="G72" s="1">
        <v>0.0085937712722572</v>
      </c>
      <c r="H72" s="1">
        <v>7.385290467987313E-05</v>
      </c>
      <c r="J72" s="1">
        <v>0.5784673390004784</v>
      </c>
      <c r="K72" s="1">
        <v>0.5982879965305987</v>
      </c>
      <c r="M72" s="1">
        <v>3</v>
      </c>
    </row>
    <row r="73" spans="2:13" ht="12.75">
      <c r="B73" s="1" t="s">
        <v>15</v>
      </c>
      <c r="C73" s="1">
        <v>0.87949552469343</v>
      </c>
      <c r="D73" s="1">
        <v>0.8773092426859719</v>
      </c>
      <c r="E73" s="1">
        <v>6.273648884779263E-05</v>
      </c>
      <c r="F73" s="1">
        <v>0.007920636896600716</v>
      </c>
      <c r="G73" s="1">
        <v>0.009028329477472364</v>
      </c>
      <c r="H73" s="1">
        <v>8.15107331537964E-05</v>
      </c>
      <c r="J73" s="1">
        <v>0.8617850796340154</v>
      </c>
      <c r="K73" s="1">
        <v>0.8928334057379284</v>
      </c>
      <c r="M73" s="1">
        <v>1</v>
      </c>
    </row>
    <row r="74" spans="2:13" ht="12.75">
      <c r="B74" s="1" t="s">
        <v>15</v>
      </c>
      <c r="C74" s="1">
        <v>0.9264382470610751</v>
      </c>
      <c r="D74" s="1">
        <v>0.9261476009457437</v>
      </c>
      <c r="E74" s="1">
        <v>1.229527923717344E-05</v>
      </c>
      <c r="F74" s="1">
        <v>0.0035064624961880656</v>
      </c>
      <c r="G74" s="1">
        <v>0.0037860730758330647</v>
      </c>
      <c r="H74" s="1">
        <v>1.4334349335548043E-05</v>
      </c>
      <c r="J74" s="1">
        <v>0.9192750607400746</v>
      </c>
      <c r="K74" s="1">
        <v>0.9330201411514127</v>
      </c>
      <c r="M74" s="1">
        <v>2</v>
      </c>
    </row>
    <row r="75" spans="2:13" ht="12.75">
      <c r="B75" s="1" t="s">
        <v>15</v>
      </c>
      <c r="C75" s="1">
        <v>0.9324912795397003</v>
      </c>
      <c r="D75" s="1">
        <v>0.9327472897635438</v>
      </c>
      <c r="E75" s="1">
        <v>1.4122510484567154E-05</v>
      </c>
      <c r="F75" s="1">
        <v>0.0037579928797919714</v>
      </c>
      <c r="G75" s="1">
        <v>0.0040289507362113505</v>
      </c>
      <c r="H75" s="1">
        <v>1.623244403481798E-05</v>
      </c>
      <c r="J75" s="1">
        <v>0.9253817590649936</v>
      </c>
      <c r="K75" s="1">
        <v>0.940112820462094</v>
      </c>
      <c r="M75" s="1">
        <v>3</v>
      </c>
    </row>
    <row r="76" spans="2:13" ht="12.75">
      <c r="B76" s="1" t="s">
        <v>16</v>
      </c>
      <c r="C76" s="1">
        <v>0.42718059260736607</v>
      </c>
      <c r="D76" s="1">
        <v>0.4277151255384764</v>
      </c>
      <c r="E76" s="1">
        <v>8.476196403833051E-05</v>
      </c>
      <c r="F76" s="1">
        <v>0.00920662609419599</v>
      </c>
      <c r="G76" s="1">
        <v>0.021525135643976144</v>
      </c>
      <c r="H76" s="1">
        <v>0.0004633314644915723</v>
      </c>
      <c r="J76" s="1">
        <v>0.4096704699747256</v>
      </c>
      <c r="K76" s="1">
        <v>0.4457597811022272</v>
      </c>
      <c r="M76" s="1">
        <v>1</v>
      </c>
    </row>
    <row r="77" spans="2:13" ht="12.75">
      <c r="B77" s="1" t="s">
        <v>16</v>
      </c>
      <c r="C77" s="1">
        <v>0.43702473791609503</v>
      </c>
      <c r="D77" s="1">
        <v>0.4369832653903918</v>
      </c>
      <c r="E77" s="1">
        <v>3.8900745597315235E-05</v>
      </c>
      <c r="F77" s="1">
        <v>0.006237046223759708</v>
      </c>
      <c r="G77" s="1">
        <v>0.014272963561173585</v>
      </c>
      <c r="H77" s="1">
        <v>0.00020371748881858895</v>
      </c>
      <c r="J77" s="1">
        <v>0.4247588794219112</v>
      </c>
      <c r="K77" s="1">
        <v>0.44920765135887236</v>
      </c>
      <c r="M77" s="1">
        <v>2</v>
      </c>
    </row>
    <row r="78" spans="2:13" ht="12.75">
      <c r="B78" s="1" t="s">
        <v>16</v>
      </c>
      <c r="C78" s="1">
        <v>0.37488685769985913</v>
      </c>
      <c r="D78" s="1">
        <v>0.37425274079661786</v>
      </c>
      <c r="E78" s="1">
        <v>2.0858720914455972E-05</v>
      </c>
      <c r="F78" s="1">
        <v>0.0045671348693087635</v>
      </c>
      <c r="G78" s="1">
        <v>0.012203343814095689</v>
      </c>
      <c r="H78" s="1">
        <v>0.0001489216002450275</v>
      </c>
      <c r="J78" s="1">
        <v>0.36530132094023565</v>
      </c>
      <c r="K78" s="1">
        <v>0.38320416065300006</v>
      </c>
      <c r="M78" s="1">
        <v>3</v>
      </c>
    </row>
    <row r="79" spans="2:13" ht="12.75">
      <c r="B79" s="1" t="s">
        <v>17</v>
      </c>
      <c r="C79" s="1">
        <v>0.25520676207877063</v>
      </c>
      <c r="D79" s="1">
        <v>0.2541077045275826</v>
      </c>
      <c r="E79" s="1">
        <v>5.971019205637862E-05</v>
      </c>
      <c r="F79" s="1">
        <v>0.007727237026025449</v>
      </c>
      <c r="G79" s="1">
        <v>0.030409298452368186</v>
      </c>
      <c r="H79" s="1">
        <v>0.0009247254323652022</v>
      </c>
      <c r="J79" s="1">
        <v>0.2389625982565683</v>
      </c>
      <c r="K79" s="1">
        <v>0.26925281079859686</v>
      </c>
      <c r="M79" s="1">
        <v>1</v>
      </c>
    </row>
    <row r="80" spans="2:13" ht="12.75">
      <c r="B80" s="1" t="s">
        <v>17</v>
      </c>
      <c r="C80" s="1">
        <v>0.24525361974879534</v>
      </c>
      <c r="D80" s="1">
        <v>0.24517542916727747</v>
      </c>
      <c r="E80" s="1">
        <v>1.897654397907971E-05</v>
      </c>
      <c r="F80" s="1">
        <v>0.004356207522499325</v>
      </c>
      <c r="G80" s="1">
        <v>0.017767716517494852</v>
      </c>
      <c r="H80" s="1">
        <v>0.0003156917502460594</v>
      </c>
      <c r="J80" s="1">
        <v>0.23663741931399634</v>
      </c>
      <c r="K80" s="1">
        <v>0.2537134390205586</v>
      </c>
      <c r="M80" s="1">
        <v>2</v>
      </c>
    </row>
    <row r="81" spans="2:13" ht="12.75">
      <c r="B81" s="1" t="s">
        <v>17</v>
      </c>
      <c r="C81" s="1">
        <v>0.21352058137629362</v>
      </c>
      <c r="D81" s="1">
        <v>0.21412492684832432</v>
      </c>
      <c r="E81" s="1">
        <v>2.0676728014761553E-05</v>
      </c>
      <c r="F81" s="1">
        <v>0.004547167031764014</v>
      </c>
      <c r="G81" s="1">
        <v>0.021236047099668157</v>
      </c>
      <c r="H81" s="1">
        <v>0.00045096969641932435</v>
      </c>
      <c r="J81" s="1">
        <v>0.20521264323437896</v>
      </c>
      <c r="K81" s="1">
        <v>0.22303721046226968</v>
      </c>
      <c r="M81" s="1">
        <v>3</v>
      </c>
    </row>
    <row r="82" spans="2:13" ht="12.75">
      <c r="B82" s="1" t="s">
        <v>18</v>
      </c>
      <c r="C82" s="1">
        <v>0.07492197072955632</v>
      </c>
      <c r="D82" s="1">
        <v>0.0745188452555423</v>
      </c>
      <c r="E82" s="1">
        <v>7.301243408043387E-06</v>
      </c>
      <c r="F82" s="1">
        <v>0.0027020813104056264</v>
      </c>
      <c r="G82" s="1">
        <v>0.036260375494810294</v>
      </c>
      <c r="H82" s="1">
        <v>0.001314814831024639</v>
      </c>
      <c r="J82" s="1">
        <v>0.06922286320384848</v>
      </c>
      <c r="K82" s="1">
        <v>0.07981482730723612</v>
      </c>
      <c r="M82" s="1">
        <v>1</v>
      </c>
    </row>
    <row r="83" spans="2:13" ht="12.75">
      <c r="B83" s="1" t="s">
        <v>18</v>
      </c>
      <c r="C83" s="1">
        <v>0.07490832274103756</v>
      </c>
      <c r="D83" s="1">
        <v>0.07464027663138126</v>
      </c>
      <c r="E83" s="1">
        <v>3.6439313738274086E-06</v>
      </c>
      <c r="F83" s="1">
        <v>0.001908908424683439</v>
      </c>
      <c r="G83" s="1">
        <v>0.025574776927888156</v>
      </c>
      <c r="H83" s="1">
        <v>0.0006540692149112403</v>
      </c>
      <c r="J83" s="1">
        <v>0.07089888486921662</v>
      </c>
      <c r="K83" s="1">
        <v>0.07838166839354589</v>
      </c>
      <c r="M83" s="1">
        <v>2</v>
      </c>
    </row>
    <row r="84" spans="2:13" ht="12.75">
      <c r="B84" s="1" t="s">
        <v>18</v>
      </c>
      <c r="C84" s="1">
        <v>0.10043333650344506</v>
      </c>
      <c r="D84" s="1">
        <v>0.10113890258239876</v>
      </c>
      <c r="E84" s="1">
        <v>1.0429068004993885E-05</v>
      </c>
      <c r="F84" s="1">
        <v>0.003229406757439187</v>
      </c>
      <c r="G84" s="1">
        <v>0.031930411295576014</v>
      </c>
      <c r="H84" s="1">
        <v>0.0010195511655046482</v>
      </c>
      <c r="J84" s="1">
        <v>0.09480938164638768</v>
      </c>
      <c r="K84" s="1">
        <v>0.10746842351840984</v>
      </c>
      <c r="M84" s="1">
        <v>3</v>
      </c>
    </row>
    <row r="85" spans="2:13" ht="12.75">
      <c r="B85" s="1" t="s">
        <v>19</v>
      </c>
      <c r="C85" s="1">
        <v>2599701.9797550896</v>
      </c>
      <c r="D85" s="1">
        <v>2560188.13891657</v>
      </c>
      <c r="E85" s="1">
        <v>11466760271.210247</v>
      </c>
      <c r="F85" s="1">
        <v>107082.95976116016</v>
      </c>
      <c r="G85" s="1">
        <v>0.041826207274937195</v>
      </c>
      <c r="H85" s="1">
        <v>0.001749431615006009</v>
      </c>
      <c r="I85" s="1">
        <v>807</v>
      </c>
      <c r="J85" s="1">
        <v>2350309.3944267444</v>
      </c>
      <c r="K85" s="1">
        <v>2770066.883406396</v>
      </c>
      <c r="M85" s="1">
        <v>1</v>
      </c>
    </row>
    <row r="86" spans="2:13" ht="12.75">
      <c r="B86" s="1" t="s">
        <v>19</v>
      </c>
      <c r="C86" s="1">
        <v>4711377.535688185</v>
      </c>
      <c r="D86" s="1">
        <v>4695011.418717855</v>
      </c>
      <c r="E86" s="1">
        <v>12640172055.449574</v>
      </c>
      <c r="F86" s="1">
        <v>112428.51976011058</v>
      </c>
      <c r="G86" s="1">
        <v>0.023946378343593745</v>
      </c>
      <c r="H86" s="1">
        <v>0.0005734290357745354</v>
      </c>
      <c r="I86" s="1">
        <v>1408</v>
      </c>
      <c r="J86" s="1">
        <v>4474655.569152888</v>
      </c>
      <c r="K86" s="1">
        <v>4915367.268282821</v>
      </c>
      <c r="M86" s="1">
        <v>2</v>
      </c>
    </row>
    <row r="87" spans="2:13" ht="12.75">
      <c r="B87" s="1" t="s">
        <v>19</v>
      </c>
      <c r="C87" s="1">
        <v>2003658.8737531984</v>
      </c>
      <c r="D87" s="1">
        <v>1994467.5965969008</v>
      </c>
      <c r="E87" s="1">
        <v>3661066368.3826647</v>
      </c>
      <c r="F87" s="1">
        <v>60506.74646998188</v>
      </c>
      <c r="G87" s="1">
        <v>0.03033729230458429</v>
      </c>
      <c r="H87" s="1">
        <v>0.0009203513043737892</v>
      </c>
      <c r="I87" s="1">
        <v>1653</v>
      </c>
      <c r="J87" s="1">
        <v>1875876.5526940404</v>
      </c>
      <c r="K87" s="1">
        <v>2113058.6404997613</v>
      </c>
      <c r="M87" s="1">
        <v>3</v>
      </c>
    </row>
    <row r="88" spans="2:13" ht="12.75">
      <c r="B88" s="1" t="s">
        <v>52</v>
      </c>
      <c r="C88" s="1">
        <v>3809650.1756043616</v>
      </c>
      <c r="D88" s="1">
        <v>3754916.9996721735</v>
      </c>
      <c r="E88" s="1">
        <v>22112246644.033325</v>
      </c>
      <c r="F88" s="1">
        <v>148701.8716897448</v>
      </c>
      <c r="G88" s="1">
        <v>0.039601906434343914</v>
      </c>
      <c r="H88" s="1">
        <v>0.0015683109932345298</v>
      </c>
      <c r="I88" s="1">
        <v>807</v>
      </c>
      <c r="J88" s="1">
        <v>3463466.6867265776</v>
      </c>
      <c r="K88" s="1">
        <v>4046367.3126177695</v>
      </c>
      <c r="M88" s="1">
        <v>1</v>
      </c>
    </row>
    <row r="89" spans="2:13" ht="12.75">
      <c r="B89" s="1" t="s">
        <v>52</v>
      </c>
      <c r="C89" s="1">
        <v>6905073.300880122</v>
      </c>
      <c r="D89" s="1">
        <v>6882579.451655135</v>
      </c>
      <c r="E89" s="1">
        <v>18965996145.541878</v>
      </c>
      <c r="F89" s="1">
        <v>137717.08734046723</v>
      </c>
      <c r="G89" s="1">
        <v>0.020009516534872516</v>
      </c>
      <c r="H89" s="1">
        <v>0.00040038075195933663</v>
      </c>
      <c r="I89" s="1">
        <v>1408</v>
      </c>
      <c r="J89" s="1">
        <v>6612658.920412062</v>
      </c>
      <c r="K89" s="1">
        <v>7152499.982898207</v>
      </c>
      <c r="M89" s="1">
        <v>2</v>
      </c>
    </row>
    <row r="90" spans="2:13" ht="12.75">
      <c r="B90" s="1" t="s">
        <v>52</v>
      </c>
      <c r="C90" s="1">
        <v>3405043.53033706</v>
      </c>
      <c r="D90" s="1">
        <v>3389774.46946826</v>
      </c>
      <c r="E90" s="1">
        <v>8488735850.562574</v>
      </c>
      <c r="F90" s="1">
        <v>92134.33589364268</v>
      </c>
      <c r="G90" s="1">
        <v>0.027180078416277474</v>
      </c>
      <c r="H90" s="1">
        <v>0.0007387566627149926</v>
      </c>
      <c r="I90" s="1">
        <v>1653</v>
      </c>
      <c r="J90" s="1">
        <v>3209194.489377205</v>
      </c>
      <c r="K90" s="1">
        <v>3570354.4495593156</v>
      </c>
      <c r="M90" s="1">
        <v>3</v>
      </c>
    </row>
    <row r="91" spans="2:13" ht="12.75">
      <c r="B91" s="1" t="s">
        <v>20</v>
      </c>
      <c r="C91" s="1">
        <v>3600.273418552461</v>
      </c>
      <c r="D91" s="1">
        <v>3561.6763490746807</v>
      </c>
      <c r="E91" s="1">
        <v>21103.63161799282</v>
      </c>
      <c r="F91" s="1">
        <v>145.2708904701586</v>
      </c>
      <c r="G91" s="1">
        <v>0.04078722383292907</v>
      </c>
      <c r="H91" s="1">
        <v>0.0016635976279974572</v>
      </c>
      <c r="I91" s="1">
        <v>807</v>
      </c>
      <c r="J91" s="1">
        <v>3276.950635751107</v>
      </c>
      <c r="K91" s="1">
        <v>3846.4020623982547</v>
      </c>
      <c r="M91" s="1">
        <v>1</v>
      </c>
    </row>
    <row r="92" spans="2:13" ht="12.75">
      <c r="B92" s="1" t="s">
        <v>20</v>
      </c>
      <c r="C92" s="1">
        <v>7878.822402560597</v>
      </c>
      <c r="D92" s="1">
        <v>7864.32519873887</v>
      </c>
      <c r="E92" s="1">
        <v>27651.832436193017</v>
      </c>
      <c r="F92" s="1">
        <v>166.28840138804935</v>
      </c>
      <c r="G92" s="1">
        <v>0.021144649691586442</v>
      </c>
      <c r="H92" s="1">
        <v>0.0004470962105799066</v>
      </c>
      <c r="I92" s="1">
        <v>1408</v>
      </c>
      <c r="J92" s="1">
        <v>7538.405920971553</v>
      </c>
      <c r="K92" s="1">
        <v>8190.244476506187</v>
      </c>
      <c r="M92" s="1">
        <v>2</v>
      </c>
    </row>
    <row r="93" spans="2:13" ht="12.75">
      <c r="B93" s="1" t="s">
        <v>20</v>
      </c>
      <c r="C93" s="1">
        <v>8531.250945713322</v>
      </c>
      <c r="D93" s="1">
        <v>8532.581131990328</v>
      </c>
      <c r="E93" s="1">
        <v>30966.639882850537</v>
      </c>
      <c r="F93" s="1">
        <v>175.97340674900437</v>
      </c>
      <c r="G93" s="1">
        <v>0.020623701553712206</v>
      </c>
      <c r="H93" s="1">
        <v>0.00042533706577659123</v>
      </c>
      <c r="I93" s="1">
        <v>1653</v>
      </c>
      <c r="J93" s="1">
        <v>8187.679592525462</v>
      </c>
      <c r="K93" s="1">
        <v>8877.482671455195</v>
      </c>
      <c r="M93" s="1">
        <v>3</v>
      </c>
    </row>
    <row r="94" spans="2:13" ht="12.75">
      <c r="B94" s="1" t="s">
        <v>21</v>
      </c>
      <c r="C94" s="1">
        <v>3350532.709592324</v>
      </c>
      <c r="D94" s="1">
        <v>3294223.3893310763</v>
      </c>
      <c r="E94" s="1">
        <v>18553743521.656315</v>
      </c>
      <c r="F94" s="1">
        <v>136212.12692582226</v>
      </c>
      <c r="G94" s="1">
        <v>0.04134878264994696</v>
      </c>
      <c r="H94" s="1">
        <v>0.0017097218266325545</v>
      </c>
      <c r="I94" s="1">
        <v>807</v>
      </c>
      <c r="J94" s="1">
        <v>3027252.526298866</v>
      </c>
      <c r="K94" s="1">
        <v>3561194.2523632864</v>
      </c>
      <c r="M94" s="1">
        <v>1</v>
      </c>
    </row>
    <row r="95" spans="2:13" ht="12.75">
      <c r="B95" s="1" t="s">
        <v>21</v>
      </c>
      <c r="C95" s="1">
        <v>6397170.303352099</v>
      </c>
      <c r="D95" s="1">
        <v>6374284.447468875</v>
      </c>
      <c r="E95" s="1">
        <v>17517198533.516766</v>
      </c>
      <c r="F95" s="1">
        <v>132352.5539365099</v>
      </c>
      <c r="G95" s="1">
        <v>0.02076351550158151</v>
      </c>
      <c r="H95" s="1">
        <v>0.0004311235759844156</v>
      </c>
      <c r="I95" s="1">
        <v>1408</v>
      </c>
      <c r="J95" s="1">
        <v>6114878.20849142</v>
      </c>
      <c r="K95" s="1">
        <v>6633690.68644633</v>
      </c>
      <c r="M95" s="1">
        <v>2</v>
      </c>
    </row>
    <row r="96" spans="2:13" ht="12.75">
      <c r="B96" s="1" t="s">
        <v>21</v>
      </c>
      <c r="C96" s="1">
        <v>3175208.898401986</v>
      </c>
      <c r="D96" s="1">
        <v>3161802.949306174</v>
      </c>
      <c r="E96" s="1">
        <v>7734750309.768428</v>
      </c>
      <c r="F96" s="1">
        <v>87947.42923911095</v>
      </c>
      <c r="G96" s="1">
        <v>0.027815594662029815</v>
      </c>
      <c r="H96" s="1">
        <v>0.0007737073064023415</v>
      </c>
      <c r="I96" s="1">
        <v>1653</v>
      </c>
      <c r="J96" s="1">
        <v>2989429.155464632</v>
      </c>
      <c r="K96" s="1">
        <v>3334176.7431477164</v>
      </c>
      <c r="M96" s="1">
        <v>3</v>
      </c>
    </row>
    <row r="97" spans="2:13" ht="12.75">
      <c r="B97" s="1" t="s">
        <v>22</v>
      </c>
      <c r="C97" s="1">
        <v>1627250.7295244427</v>
      </c>
      <c r="D97" s="1">
        <v>1606034.7959013428</v>
      </c>
      <c r="E97" s="1">
        <v>4624016885.770765</v>
      </c>
      <c r="F97" s="1">
        <v>68000.12415996581</v>
      </c>
      <c r="G97" s="1">
        <v>0.04234038037874679</v>
      </c>
      <c r="H97" s="1">
        <v>0.001792707810616966</v>
      </c>
      <c r="I97" s="1">
        <v>807</v>
      </c>
      <c r="J97" s="1">
        <v>1472757.0016035577</v>
      </c>
      <c r="K97" s="1">
        <v>1739312.5901991278</v>
      </c>
      <c r="M97" s="1">
        <v>1</v>
      </c>
    </row>
    <row r="98" spans="2:13" ht="12.75">
      <c r="B98" s="1" t="s">
        <v>22</v>
      </c>
      <c r="C98" s="1">
        <v>3017768.6487549464</v>
      </c>
      <c r="D98" s="1">
        <v>3007572.0430930727</v>
      </c>
      <c r="E98" s="1">
        <v>5961223354.804889</v>
      </c>
      <c r="F98" s="1">
        <v>77208.95903199892</v>
      </c>
      <c r="G98" s="1">
        <v>0.025671524381040273</v>
      </c>
      <c r="H98" s="1">
        <v>0.0006590271640463452</v>
      </c>
      <c r="I98" s="1">
        <v>1408</v>
      </c>
      <c r="J98" s="1">
        <v>2856245.2641065265</v>
      </c>
      <c r="K98" s="1">
        <v>3158898.822079619</v>
      </c>
      <c r="M98" s="1">
        <v>2</v>
      </c>
    </row>
    <row r="99" spans="2:13" ht="12.75">
      <c r="B99" s="1" t="s">
        <v>22</v>
      </c>
      <c r="C99" s="1">
        <v>1276520.6905437203</v>
      </c>
      <c r="D99" s="1">
        <v>1268632.3858808975</v>
      </c>
      <c r="E99" s="1">
        <v>1495166297.562516</v>
      </c>
      <c r="F99" s="1">
        <v>38667.38027798775</v>
      </c>
      <c r="G99" s="1">
        <v>0.030479578409263425</v>
      </c>
      <c r="H99" s="1">
        <v>0.0009290047000064371</v>
      </c>
      <c r="I99" s="1">
        <v>1653</v>
      </c>
      <c r="J99" s="1">
        <v>1192845.7131595272</v>
      </c>
      <c r="K99" s="1">
        <v>1344419.0586022679</v>
      </c>
      <c r="M99" s="1">
        <v>3</v>
      </c>
    </row>
    <row r="100" spans="2:13" ht="12.75">
      <c r="B100" s="1" t="s">
        <v>23</v>
      </c>
      <c r="C100" s="1">
        <v>972451.2466658548</v>
      </c>
      <c r="D100" s="1">
        <v>954153.3394782936</v>
      </c>
      <c r="E100" s="1">
        <v>2858494335.1703596</v>
      </c>
      <c r="F100" s="1">
        <v>53464.88880723834</v>
      </c>
      <c r="G100" s="1">
        <v>0.05603385388398008</v>
      </c>
      <c r="H100" s="1">
        <v>0.003139792781091229</v>
      </c>
      <c r="I100" s="1">
        <v>807</v>
      </c>
      <c r="J100" s="1">
        <v>849364.0829786678</v>
      </c>
      <c r="K100" s="1">
        <v>1058942.5959779194</v>
      </c>
      <c r="M100" s="1">
        <v>1</v>
      </c>
    </row>
    <row r="101" spans="2:13" ht="12.75">
      <c r="B101" s="1" t="s">
        <v>23</v>
      </c>
      <c r="C101" s="1">
        <v>1693608.882170093</v>
      </c>
      <c r="D101" s="1">
        <v>1687439.3708374328</v>
      </c>
      <c r="E101" s="1">
        <v>2446129805.504665</v>
      </c>
      <c r="F101" s="1">
        <v>49458.3643634185</v>
      </c>
      <c r="G101" s="1">
        <v>0.029309713414398756</v>
      </c>
      <c r="H101" s="1">
        <v>0.0008590593004341863</v>
      </c>
      <c r="I101" s="1">
        <v>1408</v>
      </c>
      <c r="J101" s="1">
        <v>1590502.7579508733</v>
      </c>
      <c r="K101" s="1">
        <v>1784375.9837239922</v>
      </c>
      <c r="M101" s="1">
        <v>2</v>
      </c>
    </row>
    <row r="102" spans="2:13" ht="12.75">
      <c r="B102" s="1" t="s">
        <v>23</v>
      </c>
      <c r="C102" s="1">
        <v>727138.1828040413</v>
      </c>
      <c r="D102" s="1">
        <v>725835.2103072086</v>
      </c>
      <c r="E102" s="1">
        <v>747505870.1697232</v>
      </c>
      <c r="F102" s="1">
        <v>27340.55358199104</v>
      </c>
      <c r="G102" s="1">
        <v>0.037667714646164925</v>
      </c>
      <c r="H102" s="1">
        <v>0.0014188567266649075</v>
      </c>
      <c r="I102" s="1">
        <v>1653</v>
      </c>
      <c r="J102" s="1">
        <v>672248.7099691186</v>
      </c>
      <c r="K102" s="1">
        <v>779421.7106452986</v>
      </c>
      <c r="M102" s="1">
        <v>3</v>
      </c>
    </row>
    <row r="103" spans="2:13" ht="12.75">
      <c r="B103" s="1" t="s">
        <v>24</v>
      </c>
      <c r="C103" s="1">
        <v>285424.66507390473</v>
      </c>
      <c r="D103" s="1">
        <v>279812.07884597586</v>
      </c>
      <c r="E103" s="1">
        <v>242856331.1980095</v>
      </c>
      <c r="F103" s="1">
        <v>15583.848407823065</v>
      </c>
      <c r="G103" s="1">
        <v>0.0556939803031208</v>
      </c>
      <c r="H103" s="1">
        <v>0.003101819442004408</v>
      </c>
      <c r="I103" s="1">
        <v>807</v>
      </c>
      <c r="J103" s="1">
        <v>249268.2972261108</v>
      </c>
      <c r="K103" s="1">
        <v>310355.8604658409</v>
      </c>
      <c r="M103" s="1">
        <v>1</v>
      </c>
    </row>
    <row r="104" spans="2:13" ht="12.75">
      <c r="B104" s="1" t="s">
        <v>24</v>
      </c>
      <c r="C104" s="1">
        <v>517202.1641593149</v>
      </c>
      <c r="D104" s="1">
        <v>513717.6342089996</v>
      </c>
      <c r="E104" s="1">
        <v>239312651.27144098</v>
      </c>
      <c r="F104" s="1">
        <v>15469.733393676861</v>
      </c>
      <c r="G104" s="1">
        <v>0.030113300310386452</v>
      </c>
      <c r="H104" s="1">
        <v>0.0009068108555835208</v>
      </c>
      <c r="I104" s="1">
        <v>1408</v>
      </c>
      <c r="J104" s="1">
        <v>483397.51390695636</v>
      </c>
      <c r="K104" s="1">
        <v>544037.7545110428</v>
      </c>
      <c r="M104" s="1">
        <v>2</v>
      </c>
    </row>
    <row r="105" spans="2:13" ht="12.75">
      <c r="B105" s="1" t="s">
        <v>24</v>
      </c>
      <c r="C105" s="1">
        <v>342051.2525560961</v>
      </c>
      <c r="D105" s="1">
        <v>342838.0698438528</v>
      </c>
      <c r="E105" s="1">
        <v>248789984.81773984</v>
      </c>
      <c r="F105" s="1">
        <v>15773.07784859188</v>
      </c>
      <c r="G105" s="1">
        <v>0.04600736976431994</v>
      </c>
      <c r="H105" s="1">
        <v>0.0021166780726308604</v>
      </c>
      <c r="I105" s="1">
        <v>1653</v>
      </c>
      <c r="J105" s="1">
        <v>311923.4053352662</v>
      </c>
      <c r="K105" s="1">
        <v>373752.73435243935</v>
      </c>
      <c r="M105" s="1">
        <v>3</v>
      </c>
    </row>
    <row r="107" spans="1:13" ht="12.75">
      <c r="A107" s="1" t="s">
        <v>0</v>
      </c>
      <c r="B107" s="1" t="s">
        <v>1</v>
      </c>
      <c r="C107" s="1" t="s">
        <v>2</v>
      </c>
      <c r="D107" s="1" t="s">
        <v>3</v>
      </c>
      <c r="E107" s="1" t="s">
        <v>4</v>
      </c>
      <c r="F107" s="1" t="s">
        <v>5</v>
      </c>
      <c r="G107" s="1" t="s">
        <v>6</v>
      </c>
      <c r="H107" s="1" t="s">
        <v>7</v>
      </c>
      <c r="I107" s="1" t="s">
        <v>8</v>
      </c>
      <c r="J107" s="1" t="s">
        <v>9</v>
      </c>
      <c r="K107" s="1" t="s">
        <v>10</v>
      </c>
      <c r="L107" s="1" t="s">
        <v>11</v>
      </c>
      <c r="M107" s="1" t="s">
        <v>12</v>
      </c>
    </row>
    <row r="108" spans="1:11" ht="12.75">
      <c r="A108" s="1">
        <v>1</v>
      </c>
      <c r="B108" s="1" t="s">
        <v>13</v>
      </c>
      <c r="C108" s="1">
        <v>7559.250740593038</v>
      </c>
      <c r="D108" s="1">
        <v>7601.962428599338</v>
      </c>
      <c r="E108" s="1">
        <v>58420.53065443943</v>
      </c>
      <c r="F108" s="1">
        <v>241.7033939654953</v>
      </c>
      <c r="G108" s="1">
        <v>0.03179486826403971</v>
      </c>
      <c r="H108" s="1">
        <v>0.0010109136479276395</v>
      </c>
      <c r="I108" s="1">
        <v>1021</v>
      </c>
      <c r="J108" s="1">
        <v>7128.232481485871</v>
      </c>
      <c r="K108" s="1">
        <v>8075.692375712804</v>
      </c>
    </row>
    <row r="109" spans="1:11" ht="12.75">
      <c r="A109" s="1">
        <v>1</v>
      </c>
      <c r="B109" s="1" t="s">
        <v>14</v>
      </c>
      <c r="C109" s="1">
        <v>0.8978074617429536</v>
      </c>
      <c r="D109" s="1">
        <v>0.896674352763444</v>
      </c>
      <c r="E109" s="1">
        <v>3.389361641535008E-05</v>
      </c>
      <c r="F109" s="1">
        <v>0.0058218224307642775</v>
      </c>
      <c r="G109" s="1">
        <v>0.0064926831160299295</v>
      </c>
      <c r="H109" s="1">
        <v>4.215493404518012E-05</v>
      </c>
      <c r="J109" s="1">
        <v>0.8852637904747586</v>
      </c>
      <c r="K109" s="1">
        <v>0.9080849150521294</v>
      </c>
    </row>
    <row r="110" spans="1:11" ht="12.75">
      <c r="A110" s="1">
        <v>1</v>
      </c>
      <c r="B110" s="1" t="s">
        <v>15</v>
      </c>
      <c r="C110" s="1">
        <v>0.9915708212256518</v>
      </c>
      <c r="D110" s="1">
        <v>0.9916983239914376</v>
      </c>
      <c r="E110" s="1">
        <v>6.073727640174354E-07</v>
      </c>
      <c r="F110" s="1">
        <v>0.0007793412372109123</v>
      </c>
      <c r="G110" s="1">
        <v>0.0007858652357847901</v>
      </c>
      <c r="H110" s="1">
        <v>6.175841688150837E-07</v>
      </c>
      <c r="J110" s="1">
        <v>0.9901708432348374</v>
      </c>
      <c r="K110" s="1">
        <v>0.9932258047480379</v>
      </c>
    </row>
    <row r="111" spans="1:11" ht="12.75">
      <c r="A111" s="1">
        <v>1</v>
      </c>
      <c r="B111" s="1" t="s">
        <v>16</v>
      </c>
      <c r="C111" s="1">
        <v>0.770905289127604</v>
      </c>
      <c r="D111" s="1">
        <v>0.7688199998048656</v>
      </c>
      <c r="E111" s="1">
        <v>6.841395642311322E-05</v>
      </c>
      <c r="F111" s="1">
        <v>0.008271272962677101</v>
      </c>
      <c r="G111" s="1">
        <v>0.010758399839723778</v>
      </c>
      <c r="H111" s="1">
        <v>0.00011574316711136863</v>
      </c>
      <c r="J111" s="1">
        <v>0.7526086026917186</v>
      </c>
      <c r="K111" s="1">
        <v>0.7850313969180126</v>
      </c>
    </row>
    <row r="112" spans="1:11" ht="12.75">
      <c r="A112" s="1">
        <v>1</v>
      </c>
      <c r="B112" s="1" t="s">
        <v>17</v>
      </c>
      <c r="C112" s="1">
        <v>0.12690217261534978</v>
      </c>
      <c r="D112" s="1">
        <v>0.1278543529585783</v>
      </c>
      <c r="E112" s="1">
        <v>2.512687059354131E-05</v>
      </c>
      <c r="F112" s="1">
        <v>0.005012671003920097</v>
      </c>
      <c r="G112" s="1">
        <v>0.039206103569614716</v>
      </c>
      <c r="H112" s="1">
        <v>0.0015371185571113558</v>
      </c>
      <c r="J112" s="1">
        <v>0.11802969832454668</v>
      </c>
      <c r="K112" s="1">
        <v>0.13767900759260993</v>
      </c>
    </row>
    <row r="113" spans="1:11" ht="12.75">
      <c r="A113" s="1">
        <v>1</v>
      </c>
      <c r="B113" s="1" t="s">
        <v>18</v>
      </c>
      <c r="C113" s="1">
        <v>0.0319984739241217</v>
      </c>
      <c r="D113" s="1">
        <v>0.03269688195108068</v>
      </c>
      <c r="E113" s="1">
        <v>5.4778878253941E-06</v>
      </c>
      <c r="F113" s="1">
        <v>0.0023404888005273813</v>
      </c>
      <c r="G113" s="1">
        <v>0.07158140657048263</v>
      </c>
      <c r="H113" s="1">
        <v>0.0051238977666087345</v>
      </c>
      <c r="J113" s="1">
        <v>0.028109608195827657</v>
      </c>
      <c r="K113" s="1">
        <v>0.03728415570633369</v>
      </c>
    </row>
    <row r="114" spans="1:11" ht="12.75">
      <c r="A114" s="1">
        <v>1</v>
      </c>
      <c r="B114" s="1" t="s">
        <v>19</v>
      </c>
      <c r="C114" s="1">
        <v>254924.61294307697</v>
      </c>
      <c r="D114" s="1">
        <v>247784.53308252685</v>
      </c>
      <c r="E114" s="1">
        <v>116800684.79708329</v>
      </c>
      <c r="F114" s="1">
        <v>10807.436550685055</v>
      </c>
      <c r="G114" s="1">
        <v>0.04361626779620479</v>
      </c>
      <c r="H114" s="1">
        <v>0.0019023788164702511</v>
      </c>
      <c r="I114" s="1">
        <v>985</v>
      </c>
      <c r="J114" s="1">
        <v>226602.34667798234</v>
      </c>
      <c r="K114" s="1">
        <v>268966.7194870713</v>
      </c>
    </row>
    <row r="115" spans="1:11" ht="12.75">
      <c r="A115" s="1">
        <v>1</v>
      </c>
      <c r="B115" s="1" t="s">
        <v>52</v>
      </c>
      <c r="C115" s="1">
        <v>283941.7368333904</v>
      </c>
      <c r="D115" s="1">
        <v>276337.25925012166</v>
      </c>
      <c r="E115" s="1">
        <v>136582803.91955388</v>
      </c>
      <c r="F115" s="1">
        <v>11686.864588911514</v>
      </c>
      <c r="G115" s="1">
        <v>0.04229203336757915</v>
      </c>
      <c r="H115" s="1">
        <v>0.001788616086364428</v>
      </c>
      <c r="I115" s="1">
        <v>989</v>
      </c>
      <c r="J115" s="1">
        <v>253431.4255636586</v>
      </c>
      <c r="K115" s="1">
        <v>299243.0929365847</v>
      </c>
    </row>
    <row r="116" spans="1:11" ht="12.75">
      <c r="A116" s="1">
        <v>1</v>
      </c>
      <c r="B116" s="1" t="s">
        <v>20</v>
      </c>
      <c r="C116" s="1">
        <v>7559.250740593038</v>
      </c>
      <c r="D116" s="1">
        <v>7601.962428599338</v>
      </c>
      <c r="E116" s="1">
        <v>58420.53065443943</v>
      </c>
      <c r="F116" s="1">
        <v>241.7033939654953</v>
      </c>
      <c r="G116" s="1">
        <v>0.03179486826403971</v>
      </c>
      <c r="H116" s="1">
        <v>0.0010109136479276395</v>
      </c>
      <c r="I116" s="1">
        <v>1021</v>
      </c>
      <c r="J116" s="1">
        <v>7128.232481485871</v>
      </c>
      <c r="K116" s="1">
        <v>8075.692375712804</v>
      </c>
    </row>
    <row r="117" spans="1:11" ht="12.75">
      <c r="A117" s="1">
        <v>1</v>
      </c>
      <c r="B117" s="1" t="s">
        <v>21</v>
      </c>
      <c r="C117" s="1">
        <v>281548.38587122</v>
      </c>
      <c r="D117" s="1">
        <v>274043.19685473305</v>
      </c>
      <c r="E117" s="1">
        <v>133826891.93555793</v>
      </c>
      <c r="F117" s="1">
        <v>11568.357356840163</v>
      </c>
      <c r="G117" s="1">
        <v>0.042213627229623976</v>
      </c>
      <c r="H117" s="1">
        <v>0.0017819903238816509</v>
      </c>
      <c r="I117" s="1">
        <v>989</v>
      </c>
      <c r="J117" s="1">
        <v>251369.63307503736</v>
      </c>
      <c r="K117" s="1">
        <v>296716.76063442876</v>
      </c>
    </row>
    <row r="118" spans="1:11" ht="12.75">
      <c r="A118" s="1">
        <v>1</v>
      </c>
      <c r="B118" s="1" t="s">
        <v>22</v>
      </c>
      <c r="C118" s="1">
        <v>218900.628080716</v>
      </c>
      <c r="D118" s="1">
        <v>212453.6116027556</v>
      </c>
      <c r="E118" s="1">
        <v>97127434.08502772</v>
      </c>
      <c r="F118" s="1">
        <v>9855.325163840498</v>
      </c>
      <c r="G118" s="1">
        <v>0.04638812722218119</v>
      </c>
      <c r="H118" s="1">
        <v>0.0021518583471812677</v>
      </c>
      <c r="I118" s="1">
        <v>985</v>
      </c>
      <c r="J118" s="1">
        <v>193137.52922569693</v>
      </c>
      <c r="K118" s="1">
        <v>231769.6939798143</v>
      </c>
    </row>
    <row r="119" spans="1:11" ht="12.75">
      <c r="A119" s="1">
        <v>1</v>
      </c>
      <c r="B119" s="1" t="s">
        <v>23</v>
      </c>
      <c r="C119" s="1">
        <v>36023.984862360936</v>
      </c>
      <c r="D119" s="1">
        <v>35330.92147977121</v>
      </c>
      <c r="E119" s="1">
        <v>3088534.7233750843</v>
      </c>
      <c r="F119" s="1">
        <v>1757.4227503293237</v>
      </c>
      <c r="G119" s="1">
        <v>0.04974177510019204</v>
      </c>
      <c r="H119" s="1">
        <v>0.0024742441901180845</v>
      </c>
      <c r="I119" s="1">
        <v>985</v>
      </c>
      <c r="J119" s="1">
        <v>31886.436183514412</v>
      </c>
      <c r="K119" s="1">
        <v>38775.406776028016</v>
      </c>
    </row>
    <row r="120" spans="1:11" ht="12.75">
      <c r="A120" s="1">
        <v>1</v>
      </c>
      <c r="B120" s="1" t="s">
        <v>24</v>
      </c>
      <c r="C120" s="1">
        <v>9084.717157653145</v>
      </c>
      <c r="D120" s="1">
        <v>9035.366744386405</v>
      </c>
      <c r="E120" s="1">
        <v>464007.0302836066</v>
      </c>
      <c r="F120" s="1">
        <v>681.1806150233626</v>
      </c>
      <c r="G120" s="1">
        <v>0.07539047769661085</v>
      </c>
      <c r="H120" s="1">
        <v>0.005683724127323178</v>
      </c>
      <c r="I120" s="1">
        <v>985</v>
      </c>
      <c r="J120" s="1">
        <v>7700.27727197377</v>
      </c>
      <c r="K120" s="1">
        <v>10370.456216799039</v>
      </c>
    </row>
    <row r="121" spans="2:12" ht="12.75">
      <c r="B121" s="1" t="s">
        <v>13</v>
      </c>
      <c r="C121" s="1">
        <v>2633.9192458885423</v>
      </c>
      <c r="D121" s="1">
        <v>2684.106820083175</v>
      </c>
      <c r="E121" s="1">
        <v>23515.595529848502</v>
      </c>
      <c r="F121" s="1">
        <v>153.34795574068963</v>
      </c>
      <c r="G121" s="1">
        <v>0.05713183789605575</v>
      </c>
      <c r="H121" s="1">
        <v>0.0032640469013811915</v>
      </c>
      <c r="I121" s="1">
        <v>296</v>
      </c>
      <c r="J121" s="1">
        <v>2383.5503497285813</v>
      </c>
      <c r="K121" s="1">
        <v>2984.663290437769</v>
      </c>
      <c r="L121" s="1">
        <v>1</v>
      </c>
    </row>
    <row r="122" spans="2:12" ht="12.75">
      <c r="B122" s="1" t="s">
        <v>13</v>
      </c>
      <c r="C122" s="1">
        <v>2468.185525230028</v>
      </c>
      <c r="D122" s="1">
        <v>2447.921692315474</v>
      </c>
      <c r="E122" s="1">
        <v>16777.765137124814</v>
      </c>
      <c r="F122" s="1">
        <v>129.52901272350073</v>
      </c>
      <c r="G122" s="1">
        <v>0.05291387103195284</v>
      </c>
      <c r="H122" s="1">
        <v>0.0027998777475861376</v>
      </c>
      <c r="I122" s="1">
        <v>396</v>
      </c>
      <c r="J122" s="1">
        <v>2194.049492424382</v>
      </c>
      <c r="K122" s="1">
        <v>2701.793892206566</v>
      </c>
      <c r="L122" s="1">
        <v>2</v>
      </c>
    </row>
    <row r="123" spans="2:12" ht="12.75">
      <c r="B123" s="1" t="s">
        <v>13</v>
      </c>
      <c r="C123" s="1">
        <v>1426.7522021825177</v>
      </c>
      <c r="D123" s="1">
        <v>1433.9475118526464</v>
      </c>
      <c r="E123" s="1">
        <v>9546.578224833776</v>
      </c>
      <c r="F123" s="1">
        <v>97.7065925351702</v>
      </c>
      <c r="G123" s="1">
        <v>0.0681381931539002</v>
      </c>
      <c r="H123" s="1">
        <v>0.004642813366278212</v>
      </c>
      <c r="I123" s="1">
        <v>211</v>
      </c>
      <c r="J123" s="1">
        <v>1242.4461094315827</v>
      </c>
      <c r="K123" s="1">
        <v>1625.44891427371</v>
      </c>
      <c r="L123" s="1">
        <v>3</v>
      </c>
    </row>
    <row r="124" spans="2:12" ht="12.75">
      <c r="B124" s="1" t="s">
        <v>13</v>
      </c>
      <c r="C124" s="1">
        <v>1030.3937672919526</v>
      </c>
      <c r="D124" s="1">
        <v>1035.9864043480445</v>
      </c>
      <c r="E124" s="1">
        <v>12373.921411731137</v>
      </c>
      <c r="F124" s="1">
        <v>111.23812930704622</v>
      </c>
      <c r="G124" s="1">
        <v>0.10737412078013646</v>
      </c>
      <c r="H124" s="1">
        <v>0.011529201813307332</v>
      </c>
      <c r="I124" s="1">
        <v>118</v>
      </c>
      <c r="J124" s="1">
        <v>817.9636771986245</v>
      </c>
      <c r="K124" s="1">
        <v>1254.0091314974645</v>
      </c>
      <c r="L124" s="1">
        <v>4</v>
      </c>
    </row>
    <row r="125" spans="2:12" ht="12.75">
      <c r="B125" s="1" t="s">
        <v>14</v>
      </c>
      <c r="C125" s="1">
        <v>0.8590143706672783</v>
      </c>
      <c r="D125" s="1">
        <v>0.8593590563086944</v>
      </c>
      <c r="E125" s="1">
        <v>0.00012139031386210089</v>
      </c>
      <c r="F125" s="1">
        <v>0.011017727254842574</v>
      </c>
      <c r="G125" s="1">
        <v>0.012820865939515792</v>
      </c>
      <c r="H125" s="1">
        <v>0.00016437460343903616</v>
      </c>
      <c r="J125" s="1">
        <v>0.8377647076977176</v>
      </c>
      <c r="K125" s="1">
        <v>0.8809534049196711</v>
      </c>
      <c r="L125" s="1">
        <v>1</v>
      </c>
    </row>
    <row r="126" spans="2:12" ht="12.75">
      <c r="B126" s="1" t="s">
        <v>14</v>
      </c>
      <c r="C126" s="1">
        <v>0.9196526290713982</v>
      </c>
      <c r="D126" s="1">
        <v>0.9200456409961767</v>
      </c>
      <c r="E126" s="1">
        <v>6.096422026446694E-05</v>
      </c>
      <c r="F126" s="1">
        <v>0.007807958777072721</v>
      </c>
      <c r="G126" s="1">
        <v>0.008486490701285945</v>
      </c>
      <c r="H126" s="1">
        <v>7.202052442301282E-05</v>
      </c>
      <c r="J126" s="1">
        <v>0.9047423230003407</v>
      </c>
      <c r="K126" s="1">
        <v>0.9353489589920126</v>
      </c>
      <c r="L126" s="1">
        <v>2</v>
      </c>
    </row>
    <row r="127" spans="2:12" ht="12.75">
      <c r="B127" s="1" t="s">
        <v>14</v>
      </c>
      <c r="C127" s="1">
        <v>0.9310394459675774</v>
      </c>
      <c r="D127" s="1">
        <v>0.9296087327349605</v>
      </c>
      <c r="E127" s="1">
        <v>7.035112255464382E-05</v>
      </c>
      <c r="F127" s="1">
        <v>0.008387557603655775</v>
      </c>
      <c r="G127" s="1">
        <v>0.009022675140947864</v>
      </c>
      <c r="H127" s="1">
        <v>8.140866669907854E-05</v>
      </c>
      <c r="J127" s="1">
        <v>0.9131694219135401</v>
      </c>
      <c r="K127" s="1">
        <v>0.9460480435563808</v>
      </c>
      <c r="L127" s="1">
        <v>3</v>
      </c>
    </row>
    <row r="128" spans="2:12" ht="12.75">
      <c r="B128" s="1" t="s">
        <v>14</v>
      </c>
      <c r="C128" s="1">
        <v>0.8532247386319889</v>
      </c>
      <c r="D128" s="1">
        <v>0.8420802364389528</v>
      </c>
      <c r="E128" s="1">
        <v>0.0008233727451645225</v>
      </c>
      <c r="F128" s="1">
        <v>0.028694472379964097</v>
      </c>
      <c r="G128" s="1">
        <v>0.03407569865469028</v>
      </c>
      <c r="H128" s="1">
        <v>0.0011611532388052612</v>
      </c>
      <c r="J128" s="1">
        <v>0.7858401040188439</v>
      </c>
      <c r="K128" s="1">
        <v>0.8983203688590617</v>
      </c>
      <c r="L128" s="1">
        <v>4</v>
      </c>
    </row>
    <row r="129" spans="2:12" ht="12.75">
      <c r="B129" s="1" t="s">
        <v>15</v>
      </c>
      <c r="C129" s="1">
        <v>0.9876466853383984</v>
      </c>
      <c r="D129" s="1">
        <v>0.987745809154381</v>
      </c>
      <c r="E129" s="1">
        <v>5.850109768907326E-06</v>
      </c>
      <c r="F129" s="1">
        <v>0.002418700016311929</v>
      </c>
      <c r="G129" s="1">
        <v>0.002448706938460819</v>
      </c>
      <c r="H129" s="1">
        <v>5.996165670466158E-06</v>
      </c>
      <c r="J129" s="1">
        <v>0.9830052442330032</v>
      </c>
      <c r="K129" s="1">
        <v>0.9924863740757589</v>
      </c>
      <c r="L129" s="1">
        <v>1</v>
      </c>
    </row>
    <row r="130" spans="2:12" ht="12.75">
      <c r="B130" s="1" t="s">
        <v>15</v>
      </c>
      <c r="C130" s="1">
        <v>0.9948117330783698</v>
      </c>
      <c r="D130" s="1">
        <v>0.994934297148551</v>
      </c>
      <c r="E130" s="1">
        <v>5.846263094154386E-07</v>
      </c>
      <c r="F130" s="1">
        <v>0.0007646085988369726</v>
      </c>
      <c r="G130" s="1">
        <v>0.0007685015995813148</v>
      </c>
      <c r="H130" s="1">
        <v>5.905947085590395E-07</v>
      </c>
      <c r="J130" s="1">
        <v>0.9934356918325609</v>
      </c>
      <c r="K130" s="1">
        <v>0.9964329024645411</v>
      </c>
      <c r="L130" s="1">
        <v>2</v>
      </c>
    </row>
    <row r="131" spans="2:12" ht="12.75">
      <c r="B131" s="1" t="s">
        <v>15</v>
      </c>
      <c r="C131" s="1">
        <v>0.9898831867364144</v>
      </c>
      <c r="D131" s="1">
        <v>0.9899303905163068</v>
      </c>
      <c r="E131" s="1">
        <v>1.8634788264345638E-06</v>
      </c>
      <c r="F131" s="1">
        <v>0.0013650929735496275</v>
      </c>
      <c r="G131" s="1">
        <v>0.0013789787510591037</v>
      </c>
      <c r="H131" s="1">
        <v>1.9015823958725254E-06</v>
      </c>
      <c r="J131" s="1">
        <v>0.9872548574526009</v>
      </c>
      <c r="K131" s="1">
        <v>0.9926059235800128</v>
      </c>
      <c r="L131" s="1">
        <v>3</v>
      </c>
    </row>
    <row r="132" spans="2:12" ht="12.75">
      <c r="B132" s="1" t="s">
        <v>15</v>
      </c>
      <c r="C132" s="1">
        <v>0.9914124622438538</v>
      </c>
      <c r="D132" s="1">
        <v>0.9916906559426208</v>
      </c>
      <c r="E132" s="1">
        <v>6.455889215613234E-06</v>
      </c>
      <c r="F132" s="1">
        <v>0.0025408441934942085</v>
      </c>
      <c r="G132" s="1">
        <v>0.0025621338451344866</v>
      </c>
      <c r="H132" s="1">
        <v>6.564529840383629E-06</v>
      </c>
      <c r="J132" s="1">
        <v>0.9867106928330445</v>
      </c>
      <c r="K132" s="1">
        <v>0.9966706190521972</v>
      </c>
      <c r="L132" s="1">
        <v>4</v>
      </c>
    </row>
    <row r="133" spans="2:12" ht="12.75">
      <c r="B133" s="1" t="s">
        <v>16</v>
      </c>
      <c r="C133" s="1">
        <v>0.7125050426316233</v>
      </c>
      <c r="D133" s="1">
        <v>0.7101672808625972</v>
      </c>
      <c r="E133" s="1">
        <v>0.0002640386506419597</v>
      </c>
      <c r="F133" s="1">
        <v>0.016249266157028746</v>
      </c>
      <c r="G133" s="1">
        <v>0.022880899465393206</v>
      </c>
      <c r="H133" s="1">
        <v>0.0005235355603454311</v>
      </c>
      <c r="J133" s="1">
        <v>0.6783193044196153</v>
      </c>
      <c r="K133" s="1">
        <v>0.742015257305579</v>
      </c>
      <c r="L133" s="1">
        <v>1</v>
      </c>
    </row>
    <row r="134" spans="2:12" ht="12.75">
      <c r="B134" s="1" t="s">
        <v>16</v>
      </c>
      <c r="C134" s="1">
        <v>0.8194676560817932</v>
      </c>
      <c r="D134" s="1">
        <v>0.8189524181952429</v>
      </c>
      <c r="E134" s="1">
        <v>9.785076139652027E-05</v>
      </c>
      <c r="F134" s="1">
        <v>0.00989195437699347</v>
      </c>
      <c r="G134" s="1">
        <v>0.012078790119202229</v>
      </c>
      <c r="H134" s="1">
        <v>0.0001458971707437374</v>
      </c>
      <c r="J134" s="1">
        <v>0.7995645438796224</v>
      </c>
      <c r="K134" s="1">
        <v>0.8383402925108634</v>
      </c>
      <c r="L134" s="1">
        <v>2</v>
      </c>
    </row>
    <row r="135" spans="2:12" ht="12.75">
      <c r="B135" s="1" t="s">
        <v>16</v>
      </c>
      <c r="C135" s="1">
        <v>0.7989713188804338</v>
      </c>
      <c r="D135" s="1">
        <v>0.7994832683976989</v>
      </c>
      <c r="E135" s="1">
        <v>0.0003117042998788583</v>
      </c>
      <c r="F135" s="1">
        <v>0.017655149387044513</v>
      </c>
      <c r="G135" s="1">
        <v>0.022083200593338806</v>
      </c>
      <c r="H135" s="1">
        <v>0.0004876677484456394</v>
      </c>
      <c r="J135" s="1">
        <v>0.7648798114574172</v>
      </c>
      <c r="K135" s="1">
        <v>0.8340867253379806</v>
      </c>
      <c r="L135" s="1">
        <v>3</v>
      </c>
    </row>
    <row r="136" spans="2:12" ht="12.75">
      <c r="B136" s="1" t="s">
        <v>16</v>
      </c>
      <c r="C136" s="1">
        <v>0.6889513223643257</v>
      </c>
      <c r="D136" s="1">
        <v>0.6741027022758581</v>
      </c>
      <c r="E136" s="1">
        <v>0.0017724489941266198</v>
      </c>
      <c r="F136" s="1">
        <v>0.042100463110595586</v>
      </c>
      <c r="G136" s="1">
        <v>0.06245407853797198</v>
      </c>
      <c r="H136" s="1">
        <v>0.0039005119260271726</v>
      </c>
      <c r="J136" s="1">
        <v>0.5915873108466336</v>
      </c>
      <c r="K136" s="1">
        <v>0.7566180937050826</v>
      </c>
      <c r="L136" s="1">
        <v>4</v>
      </c>
    </row>
    <row r="137" spans="2:12" ht="12.75">
      <c r="B137" s="1" t="s">
        <v>17</v>
      </c>
      <c r="C137" s="1">
        <v>0.14650932803565553</v>
      </c>
      <c r="D137" s="1">
        <v>0.14919177544609677</v>
      </c>
      <c r="E137" s="1">
        <v>0.00013169236034879682</v>
      </c>
      <c r="F137" s="1">
        <v>0.011475729185929616</v>
      </c>
      <c r="G137" s="1">
        <v>0.07691931510042131</v>
      </c>
      <c r="H137" s="1">
        <v>0.005916581035517902</v>
      </c>
      <c r="J137" s="1">
        <v>0.12669975954533957</v>
      </c>
      <c r="K137" s="1">
        <v>0.17168379134685396</v>
      </c>
      <c r="L137" s="1">
        <v>1</v>
      </c>
    </row>
    <row r="138" spans="2:12" ht="12.75">
      <c r="B138" s="1" t="s">
        <v>17</v>
      </c>
      <c r="C138" s="1">
        <v>0.10018497298960495</v>
      </c>
      <c r="D138" s="1">
        <v>0.10109322280093316</v>
      </c>
      <c r="E138" s="1">
        <v>3.0960519984834794E-05</v>
      </c>
      <c r="F138" s="1">
        <v>0.005564217823273527</v>
      </c>
      <c r="G138" s="1">
        <v>0.055040463337787324</v>
      </c>
      <c r="H138" s="1">
        <v>0.0030294526044383104</v>
      </c>
      <c r="J138" s="1">
        <v>0.0901875562651812</v>
      </c>
      <c r="K138" s="1">
        <v>0.11199888933668513</v>
      </c>
      <c r="L138" s="1">
        <v>2</v>
      </c>
    </row>
    <row r="139" spans="2:12" ht="12.75">
      <c r="B139" s="1" t="s">
        <v>17</v>
      </c>
      <c r="C139" s="1">
        <v>0.1320681270871433</v>
      </c>
      <c r="D139" s="1">
        <v>0.13012546433726274</v>
      </c>
      <c r="E139" s="1">
        <v>0.00024507778376645783</v>
      </c>
      <c r="F139" s="1">
        <v>0.015654960356591703</v>
      </c>
      <c r="G139" s="1">
        <v>0.12030666277598633</v>
      </c>
      <c r="H139" s="1">
        <v>0.014473693108294893</v>
      </c>
      <c r="J139" s="1">
        <v>0.09944230585894069</v>
      </c>
      <c r="K139" s="1">
        <v>0.1608086228155848</v>
      </c>
      <c r="L139" s="1">
        <v>3</v>
      </c>
    </row>
    <row r="140" spans="2:12" ht="12.75">
      <c r="B140" s="1" t="s">
        <v>17</v>
      </c>
      <c r="C140" s="1">
        <v>0.164273416267663</v>
      </c>
      <c r="D140" s="1">
        <v>0.16797753416309466</v>
      </c>
      <c r="E140" s="1">
        <v>0.00034931951137021403</v>
      </c>
      <c r="F140" s="1">
        <v>0.018690091261687677</v>
      </c>
      <c r="G140" s="1">
        <v>0.11126542221735962</v>
      </c>
      <c r="H140" s="1">
        <v>0.012379994181207303</v>
      </c>
      <c r="J140" s="1">
        <v>0.13134562842242004</v>
      </c>
      <c r="K140" s="1">
        <v>0.20460943990376929</v>
      </c>
      <c r="L140" s="1">
        <v>4</v>
      </c>
    </row>
    <row r="141" spans="2:12" ht="12.75">
      <c r="B141" s="1" t="s">
        <v>18</v>
      </c>
      <c r="C141" s="1">
        <v>0.04250021657954917</v>
      </c>
      <c r="D141" s="1">
        <v>0.04262901227936413</v>
      </c>
      <c r="E141" s="1">
        <v>2.0260394266369768E-05</v>
      </c>
      <c r="F141" s="1">
        <v>0.004501154770319475</v>
      </c>
      <c r="G141" s="1">
        <v>0.10558899983001474</v>
      </c>
      <c r="H141" s="1">
        <v>0.011149036885102853</v>
      </c>
      <c r="J141" s="1">
        <v>0.0338069110406973</v>
      </c>
      <c r="K141" s="1">
        <v>0.05145111351803096</v>
      </c>
      <c r="L141" s="1">
        <v>1</v>
      </c>
    </row>
    <row r="142" spans="2:12" ht="12.75">
      <c r="B142" s="1" t="s">
        <v>18</v>
      </c>
      <c r="C142" s="1">
        <v>0.023631282669541873</v>
      </c>
      <c r="D142" s="1">
        <v>0.023642806278243368</v>
      </c>
      <c r="E142" s="1">
        <v>3.878246039930705E-06</v>
      </c>
      <c r="F142" s="1">
        <v>0.001969326290874802</v>
      </c>
      <c r="G142" s="1">
        <v>0.08329494678840302</v>
      </c>
      <c r="H142" s="1">
        <v>0.0069380481604828905</v>
      </c>
      <c r="J142" s="1">
        <v>0.019782997674320905</v>
      </c>
      <c r="K142" s="1">
        <v>0.02750261488216583</v>
      </c>
      <c r="L142" s="1">
        <v>2</v>
      </c>
    </row>
    <row r="143" spans="2:12" ht="12.75">
      <c r="B143" s="1" t="s">
        <v>18</v>
      </c>
      <c r="C143" s="1">
        <v>0.022913525297808043</v>
      </c>
      <c r="D143" s="1">
        <v>0.0238208536500837</v>
      </c>
      <c r="E143" s="1">
        <v>1.1547843849031348E-05</v>
      </c>
      <c r="F143" s="1">
        <v>0.0033982118605277315</v>
      </c>
      <c r="G143" s="1">
        <v>0.14265701433062583</v>
      </c>
      <c r="H143" s="1">
        <v>0.020351023737728385</v>
      </c>
      <c r="J143" s="1">
        <v>0.0171604807916125</v>
      </c>
      <c r="K143" s="1">
        <v>0.030481226508554903</v>
      </c>
      <c r="L143" s="1">
        <v>3</v>
      </c>
    </row>
    <row r="144" spans="2:12" ht="12.75">
      <c r="B144" s="1" t="s">
        <v>18</v>
      </c>
      <c r="C144" s="1">
        <v>0.05138661870543409</v>
      </c>
      <c r="D144" s="1">
        <v>0.05618846572228055</v>
      </c>
      <c r="E144" s="1">
        <v>0.0002098893050600469</v>
      </c>
      <c r="F144" s="1">
        <v>0.01448755690446277</v>
      </c>
      <c r="G144" s="1">
        <v>0.25783862787906636</v>
      </c>
      <c r="H144" s="1">
        <v>0.06648075802655966</v>
      </c>
      <c r="J144" s="1">
        <v>0.027793375965558927</v>
      </c>
      <c r="K144" s="1">
        <v>0.08458355547900216</v>
      </c>
      <c r="L144" s="1">
        <v>4</v>
      </c>
    </row>
    <row r="145" spans="2:12" ht="12.75">
      <c r="B145" s="1" t="s">
        <v>19</v>
      </c>
      <c r="C145" s="1">
        <v>60488.838798562014</v>
      </c>
      <c r="D145" s="1">
        <v>58478.279664213</v>
      </c>
      <c r="E145" s="1">
        <v>17891066.36499492</v>
      </c>
      <c r="F145" s="1">
        <v>4229.783252720513</v>
      </c>
      <c r="G145" s="1">
        <v>0.07233084278484712</v>
      </c>
      <c r="H145" s="1">
        <v>0.005231750817966271</v>
      </c>
      <c r="I145" s="1">
        <v>284</v>
      </c>
      <c r="J145" s="1">
        <v>50188.056826470114</v>
      </c>
      <c r="K145" s="1">
        <v>66768.50250195588</v>
      </c>
      <c r="L145" s="1">
        <v>1</v>
      </c>
    </row>
    <row r="146" spans="2:12" ht="12.75">
      <c r="B146" s="1" t="s">
        <v>19</v>
      </c>
      <c r="C146" s="1">
        <v>107257.25501275151</v>
      </c>
      <c r="D146" s="1">
        <v>105227.97195369053</v>
      </c>
      <c r="E146" s="1">
        <v>28204995.23511279</v>
      </c>
      <c r="F146" s="1">
        <v>5310.837526710151</v>
      </c>
      <c r="G146" s="1">
        <v>0.05046982687309969</v>
      </c>
      <c r="H146" s="1">
        <v>0.002547203424600656</v>
      </c>
      <c r="I146" s="1">
        <v>387</v>
      </c>
      <c r="J146" s="1">
        <v>94818.92167359486</v>
      </c>
      <c r="K146" s="1">
        <v>115637.0222337862</v>
      </c>
      <c r="L146" s="1">
        <v>2</v>
      </c>
    </row>
    <row r="147" spans="2:12" ht="12.75">
      <c r="B147" s="1" t="s">
        <v>19</v>
      </c>
      <c r="C147" s="1">
        <v>53630.29411850388</v>
      </c>
      <c r="D147" s="1">
        <v>53034.00446565753</v>
      </c>
      <c r="E147" s="1">
        <v>9924970.559582137</v>
      </c>
      <c r="F147" s="1">
        <v>3150.392127907594</v>
      </c>
      <c r="G147" s="1">
        <v>0.059403248154637246</v>
      </c>
      <c r="H147" s="1">
        <v>0.0035287458913214136</v>
      </c>
      <c r="I147" s="1">
        <v>206</v>
      </c>
      <c r="J147" s="1">
        <v>46859.34935778014</v>
      </c>
      <c r="K147" s="1">
        <v>59208.65957353491</v>
      </c>
      <c r="L147" s="1">
        <v>3</v>
      </c>
    </row>
    <row r="148" spans="2:12" ht="12.75">
      <c r="B148" s="1" t="s">
        <v>19</v>
      </c>
      <c r="C148" s="1">
        <v>33548.2250132596</v>
      </c>
      <c r="D148" s="1">
        <v>31044.27699896571</v>
      </c>
      <c r="E148" s="1">
        <v>23810472.17853224</v>
      </c>
      <c r="F148" s="1">
        <v>4879.597542680363</v>
      </c>
      <c r="G148" s="1">
        <v>0.1571818710045312</v>
      </c>
      <c r="H148" s="1">
        <v>0.02470614057248509</v>
      </c>
      <c r="I148" s="1">
        <v>108</v>
      </c>
      <c r="J148" s="1">
        <v>21480.44155626205</v>
      </c>
      <c r="K148" s="1">
        <v>40608.11244166937</v>
      </c>
      <c r="L148" s="1">
        <v>4</v>
      </c>
    </row>
    <row r="149" spans="2:12" ht="12.75">
      <c r="B149" s="1" t="s">
        <v>52</v>
      </c>
      <c r="C149" s="1">
        <v>70422.19951871502</v>
      </c>
      <c r="D149" s="1">
        <v>68048.71518478155</v>
      </c>
      <c r="E149" s="1">
        <v>24308632.144331567</v>
      </c>
      <c r="F149" s="1">
        <v>4930.37849909432</v>
      </c>
      <c r="G149" s="1">
        <v>0.0724536603770728</v>
      </c>
      <c r="H149" s="1">
        <v>0.00524953290203621</v>
      </c>
      <c r="I149" s="1">
        <v>285</v>
      </c>
      <c r="J149" s="1">
        <v>58385.35089640604</v>
      </c>
      <c r="K149" s="1">
        <v>77712.07947315706</v>
      </c>
      <c r="L149" s="1">
        <v>1</v>
      </c>
    </row>
    <row r="150" spans="2:12" ht="12.75">
      <c r="B150" s="1" t="s">
        <v>52</v>
      </c>
      <c r="C150" s="1">
        <v>116631.3561202487</v>
      </c>
      <c r="D150" s="1">
        <v>114372.55638726277</v>
      </c>
      <c r="E150" s="1">
        <v>33366479.918873042</v>
      </c>
      <c r="F150" s="1">
        <v>5776.372557139389</v>
      </c>
      <c r="G150" s="1">
        <v>0.05050488281105415</v>
      </c>
      <c r="H150" s="1">
        <v>0.0025507431877583127</v>
      </c>
      <c r="I150" s="1">
        <v>388</v>
      </c>
      <c r="J150" s="1">
        <v>103051.07421398403</v>
      </c>
      <c r="K150" s="1">
        <v>125694.0385605415</v>
      </c>
      <c r="L150" s="1">
        <v>2</v>
      </c>
    </row>
    <row r="151" spans="2:12" ht="12.75">
      <c r="B151" s="1" t="s">
        <v>52</v>
      </c>
      <c r="C151" s="1">
        <v>57601.22675788579</v>
      </c>
      <c r="D151" s="1">
        <v>57049.813107530244</v>
      </c>
      <c r="E151" s="1">
        <v>10840688.992110986</v>
      </c>
      <c r="F151" s="1">
        <v>3292.520158193566</v>
      </c>
      <c r="G151" s="1">
        <v>0.057713075273141824</v>
      </c>
      <c r="H151" s="1">
        <v>0.0033307990574833342</v>
      </c>
      <c r="I151" s="1">
        <v>207</v>
      </c>
      <c r="J151" s="1">
        <v>50596.592179098734</v>
      </c>
      <c r="K151" s="1">
        <v>63503.034035961755</v>
      </c>
      <c r="L151" s="1">
        <v>3</v>
      </c>
    </row>
    <row r="152" spans="2:12" ht="12.75">
      <c r="B152" s="1" t="s">
        <v>52</v>
      </c>
      <c r="C152" s="1">
        <v>39286.95443654073</v>
      </c>
      <c r="D152" s="1">
        <v>36866.17457054674</v>
      </c>
      <c r="E152" s="1">
        <v>25845409.731765978</v>
      </c>
      <c r="F152" s="1">
        <v>5083.838090632507</v>
      </c>
      <c r="G152" s="1">
        <v>0.13789979974472605</v>
      </c>
      <c r="H152" s="1">
        <v>0.019016354769635545</v>
      </c>
      <c r="I152" s="1">
        <v>109</v>
      </c>
      <c r="J152" s="1">
        <v>26902.035009674153</v>
      </c>
      <c r="K152" s="1">
        <v>46830.31413141933</v>
      </c>
      <c r="L152" s="1">
        <v>4</v>
      </c>
    </row>
    <row r="153" spans="2:12" ht="12.75">
      <c r="B153" s="1" t="s">
        <v>20</v>
      </c>
      <c r="C153" s="1">
        <v>2633.9192458885423</v>
      </c>
      <c r="D153" s="1">
        <v>2684.106820083175</v>
      </c>
      <c r="E153" s="1">
        <v>23515.595529848502</v>
      </c>
      <c r="F153" s="1">
        <v>153.34795574068963</v>
      </c>
      <c r="G153" s="1">
        <v>0.05713183789605575</v>
      </c>
      <c r="H153" s="1">
        <v>0.0032640469013811915</v>
      </c>
      <c r="I153" s="1">
        <v>296</v>
      </c>
      <c r="J153" s="1">
        <v>2383.5503497285813</v>
      </c>
      <c r="K153" s="1">
        <v>2984.663290437769</v>
      </c>
      <c r="L153" s="1">
        <v>1</v>
      </c>
    </row>
    <row r="154" spans="2:12" ht="12.75">
      <c r="B154" s="1" t="s">
        <v>20</v>
      </c>
      <c r="C154" s="1">
        <v>2468.185525230028</v>
      </c>
      <c r="D154" s="1">
        <v>2447.921692315474</v>
      </c>
      <c r="E154" s="1">
        <v>16777.765137124814</v>
      </c>
      <c r="F154" s="1">
        <v>129.52901272350073</v>
      </c>
      <c r="G154" s="1">
        <v>0.05291387103195284</v>
      </c>
      <c r="H154" s="1">
        <v>0.0027998777475861376</v>
      </c>
      <c r="I154" s="1">
        <v>396</v>
      </c>
      <c r="J154" s="1">
        <v>2194.049492424382</v>
      </c>
      <c r="K154" s="1">
        <v>2701.793892206566</v>
      </c>
      <c r="L154" s="1">
        <v>2</v>
      </c>
    </row>
    <row r="155" spans="2:12" ht="12.75">
      <c r="B155" s="1" t="s">
        <v>20</v>
      </c>
      <c r="C155" s="1">
        <v>1426.7522021825177</v>
      </c>
      <c r="D155" s="1">
        <v>1433.9475118526464</v>
      </c>
      <c r="E155" s="1">
        <v>9546.578224833776</v>
      </c>
      <c r="F155" s="1">
        <v>97.7065925351702</v>
      </c>
      <c r="G155" s="1">
        <v>0.0681381931539002</v>
      </c>
      <c r="H155" s="1">
        <v>0.004642813366278212</v>
      </c>
      <c r="I155" s="1">
        <v>211</v>
      </c>
      <c r="J155" s="1">
        <v>1242.4461094315827</v>
      </c>
      <c r="K155" s="1">
        <v>1625.44891427371</v>
      </c>
      <c r="L155" s="1">
        <v>3</v>
      </c>
    </row>
    <row r="156" spans="2:12" ht="12.75">
      <c r="B156" s="1" t="s">
        <v>20</v>
      </c>
      <c r="C156" s="1">
        <v>1030.3937672919526</v>
      </c>
      <c r="D156" s="1">
        <v>1035.9864043480445</v>
      </c>
      <c r="E156" s="1">
        <v>12373.921411731137</v>
      </c>
      <c r="F156" s="1">
        <v>111.23812930704622</v>
      </c>
      <c r="G156" s="1">
        <v>0.10737412078013646</v>
      </c>
      <c r="H156" s="1">
        <v>0.011529201813307332</v>
      </c>
      <c r="I156" s="1">
        <v>118</v>
      </c>
      <c r="J156" s="1">
        <v>817.9636771986245</v>
      </c>
      <c r="K156" s="1">
        <v>1254.0091314974645</v>
      </c>
      <c r="L156" s="1">
        <v>4</v>
      </c>
    </row>
    <row r="157" spans="2:12" ht="12.75">
      <c r="B157" s="1" t="s">
        <v>21</v>
      </c>
      <c r="C157" s="1">
        <v>69552.92142920516</v>
      </c>
      <c r="D157" s="1">
        <v>67214.83324210807</v>
      </c>
      <c r="E157" s="1">
        <v>23802405.935661893</v>
      </c>
      <c r="F157" s="1">
        <v>4878.770945193256</v>
      </c>
      <c r="G157" s="1">
        <v>0.0725847362831342</v>
      </c>
      <c r="H157" s="1">
        <v>0.005268543941292138</v>
      </c>
      <c r="I157" s="1">
        <v>285</v>
      </c>
      <c r="J157" s="1">
        <v>57652.61790070885</v>
      </c>
      <c r="K157" s="1">
        <v>76777.04858350729</v>
      </c>
      <c r="L157" s="1">
        <v>1</v>
      </c>
    </row>
    <row r="158" spans="2:12" ht="12.75">
      <c r="B158" s="1" t="s">
        <v>21</v>
      </c>
      <c r="C158" s="1">
        <v>116025.58631560585</v>
      </c>
      <c r="D158" s="1">
        <v>113793.1790022443</v>
      </c>
      <c r="E158" s="1">
        <v>32818477.05811191</v>
      </c>
      <c r="F158" s="1">
        <v>5728.741315342482</v>
      </c>
      <c r="G158" s="1">
        <v>0.050343450860349866</v>
      </c>
      <c r="H158" s="1">
        <v>0.0025344630445284615</v>
      </c>
      <c r="I158" s="1">
        <v>388</v>
      </c>
      <c r="J158" s="1">
        <v>102565.05234742642</v>
      </c>
      <c r="K158" s="1">
        <v>125021.30565706218</v>
      </c>
      <c r="L158" s="1">
        <v>2</v>
      </c>
    </row>
    <row r="159" spans="2:12" ht="12.75">
      <c r="B159" s="1" t="s">
        <v>21</v>
      </c>
      <c r="C159" s="1">
        <v>57017.97012716965</v>
      </c>
      <c r="D159" s="1">
        <v>56475.343768419734</v>
      </c>
      <c r="E159" s="1">
        <v>10563997.962823208</v>
      </c>
      <c r="F159" s="1">
        <v>3250.230447648783</v>
      </c>
      <c r="G159" s="1">
        <v>0.05755131763299277</v>
      </c>
      <c r="H159" s="1">
        <v>0.003312154161293624</v>
      </c>
      <c r="I159" s="1">
        <v>207</v>
      </c>
      <c r="J159" s="1">
        <v>50105.00914957262</v>
      </c>
      <c r="K159" s="1">
        <v>62845.678387266846</v>
      </c>
      <c r="L159" s="1">
        <v>3</v>
      </c>
    </row>
    <row r="160" spans="2:12" ht="12.75">
      <c r="B160" s="1" t="s">
        <v>21</v>
      </c>
      <c r="C160" s="1">
        <v>38951.90799923924</v>
      </c>
      <c r="D160" s="1">
        <v>36559.840841960664</v>
      </c>
      <c r="E160" s="1">
        <v>25526392.133126616</v>
      </c>
      <c r="F160" s="1">
        <v>5052.365003948806</v>
      </c>
      <c r="G160" s="1">
        <v>0.1381943927433644</v>
      </c>
      <c r="H160" s="1">
        <v>0.019097690185707245</v>
      </c>
      <c r="I160" s="1">
        <v>109</v>
      </c>
      <c r="J160" s="1">
        <v>26657.387397470437</v>
      </c>
      <c r="K160" s="1">
        <v>46462.29428645089</v>
      </c>
      <c r="L160" s="1">
        <v>4</v>
      </c>
    </row>
    <row r="161" spans="2:12" ht="12.75">
      <c r="B161" s="1" t="s">
        <v>22</v>
      </c>
      <c r="C161" s="1">
        <v>50179.321974473394</v>
      </c>
      <c r="D161" s="1">
        <v>48325.971028969645</v>
      </c>
      <c r="E161" s="1">
        <v>14593685.799506944</v>
      </c>
      <c r="F161" s="1">
        <v>3820.1682946575725</v>
      </c>
      <c r="G161" s="1">
        <v>0.07905000589367406</v>
      </c>
      <c r="H161" s="1">
        <v>0.006248903431789903</v>
      </c>
      <c r="I161" s="1">
        <v>284</v>
      </c>
      <c r="J161" s="1">
        <v>40838.57875655901</v>
      </c>
      <c r="K161" s="1">
        <v>55813.36330138028</v>
      </c>
      <c r="L161" s="1">
        <v>1</v>
      </c>
    </row>
    <row r="162" spans="2:12" ht="12.75">
      <c r="B162" s="1" t="s">
        <v>22</v>
      </c>
      <c r="C162" s="1">
        <v>95575.96472003845</v>
      </c>
      <c r="D162" s="1">
        <v>93665.68162852062</v>
      </c>
      <c r="E162" s="1">
        <v>24096262.392850343</v>
      </c>
      <c r="F162" s="1">
        <v>4908.7943930104</v>
      </c>
      <c r="G162" s="1">
        <v>0.05240760871712594</v>
      </c>
      <c r="H162" s="1">
        <v>0.0027465574514473753</v>
      </c>
      <c r="I162" s="1">
        <v>387</v>
      </c>
      <c r="J162" s="1">
        <v>84044.62141070807</v>
      </c>
      <c r="K162" s="1">
        <v>103286.74184633316</v>
      </c>
      <c r="L162" s="1">
        <v>2</v>
      </c>
    </row>
    <row r="163" spans="2:12" ht="12.75">
      <c r="B163" s="1" t="s">
        <v>22</v>
      </c>
      <c r="C163" s="1">
        <v>46007.59251469476</v>
      </c>
      <c r="D163" s="1">
        <v>45610.371044686166</v>
      </c>
      <c r="E163" s="1">
        <v>6698574.269643491</v>
      </c>
      <c r="F163" s="1">
        <v>2588.1604026109917</v>
      </c>
      <c r="G163" s="1">
        <v>0.056744997756656604</v>
      </c>
      <c r="H163" s="1">
        <v>0.003219994770402963</v>
      </c>
      <c r="I163" s="1">
        <v>206</v>
      </c>
      <c r="J163" s="1">
        <v>40537.66986935594</v>
      </c>
      <c r="K163" s="1">
        <v>50683.072220016395</v>
      </c>
      <c r="L163" s="1">
        <v>3</v>
      </c>
    </row>
    <row r="164" spans="2:12" ht="12.75">
      <c r="B164" s="1" t="s">
        <v>22</v>
      </c>
      <c r="C164" s="1">
        <v>27137.748871509437</v>
      </c>
      <c r="D164" s="1">
        <v>24851.58790057908</v>
      </c>
      <c r="E164" s="1">
        <v>20996959.65316448</v>
      </c>
      <c r="F164" s="1">
        <v>4582.243953912152</v>
      </c>
      <c r="G164" s="1">
        <v>0.18438435291313432</v>
      </c>
      <c r="H164" s="1">
        <v>0.033997589599195265</v>
      </c>
      <c r="I164" s="1">
        <v>108</v>
      </c>
      <c r="J164" s="1">
        <v>15870.554782534848</v>
      </c>
      <c r="K164" s="1">
        <v>33832.621018623315</v>
      </c>
      <c r="L164" s="1">
        <v>4</v>
      </c>
    </row>
    <row r="165" spans="2:12" ht="12.75">
      <c r="B165" s="1" t="s">
        <v>23</v>
      </c>
      <c r="C165" s="1">
        <v>10309.516824088614</v>
      </c>
      <c r="D165" s="1">
        <v>10152.308635243326</v>
      </c>
      <c r="E165" s="1">
        <v>859815.434503139</v>
      </c>
      <c r="F165" s="1">
        <v>927.262333163134</v>
      </c>
      <c r="G165" s="1">
        <v>0.0913351205600843</v>
      </c>
      <c r="H165" s="1">
        <v>0.008342104247725135</v>
      </c>
      <c r="I165" s="1">
        <v>284</v>
      </c>
      <c r="J165" s="1">
        <v>8334.907858023003</v>
      </c>
      <c r="K165" s="1">
        <v>11969.709412463648</v>
      </c>
      <c r="L165" s="1">
        <v>1</v>
      </c>
    </row>
    <row r="166" spans="2:12" ht="12.75">
      <c r="B166" s="1" t="s">
        <v>23</v>
      </c>
      <c r="C166" s="1">
        <v>11681.290292713033</v>
      </c>
      <c r="D166" s="1">
        <v>11562.290325169846</v>
      </c>
      <c r="E166" s="1">
        <v>618611.1662629732</v>
      </c>
      <c r="F166" s="1">
        <v>786.5183826605537</v>
      </c>
      <c r="G166" s="1">
        <v>0.06802444503130914</v>
      </c>
      <c r="H166" s="1">
        <v>0.004627325121817598</v>
      </c>
      <c r="I166" s="1">
        <v>387</v>
      </c>
      <c r="J166" s="1">
        <v>10020.74262197647</v>
      </c>
      <c r="K166" s="1">
        <v>13103.838028363223</v>
      </c>
      <c r="L166" s="1">
        <v>2</v>
      </c>
    </row>
    <row r="167" spans="2:12" ht="12.75">
      <c r="B167" s="1" t="s">
        <v>23</v>
      </c>
      <c r="C167" s="1">
        <v>7622.701603809127</v>
      </c>
      <c r="D167" s="1">
        <v>7423.633420971431</v>
      </c>
      <c r="E167" s="1">
        <v>1273826.6789427618</v>
      </c>
      <c r="F167" s="1">
        <v>1128.6393041812614</v>
      </c>
      <c r="G167" s="1">
        <v>0.15203327537603165</v>
      </c>
      <c r="H167" s="1">
        <v>0.023114116821564272</v>
      </c>
      <c r="I167" s="1">
        <v>206</v>
      </c>
      <c r="J167" s="1">
        <v>5211.541033239812</v>
      </c>
      <c r="K167" s="1">
        <v>9635.72580870305</v>
      </c>
      <c r="L167" s="1">
        <v>3</v>
      </c>
    </row>
    <row r="168" spans="2:12" ht="12.75">
      <c r="B168" s="1" t="s">
        <v>23</v>
      </c>
      <c r="C168" s="1">
        <v>6410.4761417501895</v>
      </c>
      <c r="D168" s="1">
        <v>6192.689098386627</v>
      </c>
      <c r="E168" s="1">
        <v>543794.7759821925</v>
      </c>
      <c r="F168" s="1">
        <v>737.4244205219899</v>
      </c>
      <c r="G168" s="1">
        <v>0.11907983895301802</v>
      </c>
      <c r="H168" s="1">
        <v>0.014180008045076707</v>
      </c>
      <c r="I168" s="1">
        <v>108</v>
      </c>
      <c r="J168" s="1">
        <v>4747.363792843207</v>
      </c>
      <c r="K168" s="1">
        <v>7638.014403930047</v>
      </c>
      <c r="L168" s="1">
        <v>4</v>
      </c>
    </row>
    <row r="169" spans="2:12" ht="12.75">
      <c r="B169" s="1" t="s">
        <v>24</v>
      </c>
      <c r="C169" s="1">
        <v>2993.6708355321457</v>
      </c>
      <c r="D169" s="1">
        <v>2900.8495152070054</v>
      </c>
      <c r="E169" s="1">
        <v>144686.37007355868</v>
      </c>
      <c r="F169" s="1">
        <v>380.37661609720266</v>
      </c>
      <c r="G169" s="1">
        <v>0.13112593883383808</v>
      </c>
      <c r="H169" s="1">
        <v>0.017194011835055444</v>
      </c>
      <c r="I169" s="1">
        <v>284</v>
      </c>
      <c r="J169" s="1">
        <v>2155.32504709527</v>
      </c>
      <c r="K169" s="1">
        <v>3646.373983318741</v>
      </c>
      <c r="L169" s="1">
        <v>1</v>
      </c>
    </row>
    <row r="170" spans="2:12" ht="12.75">
      <c r="B170" s="1" t="s">
        <v>24</v>
      </c>
      <c r="C170" s="1">
        <v>2754.424044093979</v>
      </c>
      <c r="D170" s="1">
        <v>2704.0881942115197</v>
      </c>
      <c r="E170" s="1">
        <v>61116.217078484115</v>
      </c>
      <c r="F170" s="1">
        <v>247.21694334831525</v>
      </c>
      <c r="G170" s="1">
        <v>0.09142340249016945</v>
      </c>
      <c r="H170" s="1">
        <v>0.008358238522879521</v>
      </c>
      <c r="I170" s="1">
        <v>387</v>
      </c>
      <c r="J170" s="1">
        <v>2219.551888880743</v>
      </c>
      <c r="K170" s="1">
        <v>3188.6244995422967</v>
      </c>
      <c r="L170" s="1">
        <v>2</v>
      </c>
    </row>
    <row r="171" spans="2:12" ht="12.75">
      <c r="B171" s="1" t="s">
        <v>24</v>
      </c>
      <c r="C171" s="1">
        <v>1320.6180721674739</v>
      </c>
      <c r="D171" s="1">
        <v>1358.9752487991047</v>
      </c>
      <c r="E171" s="1">
        <v>43779.92192954252</v>
      </c>
      <c r="F171" s="1">
        <v>209.23652150029287</v>
      </c>
      <c r="G171" s="1">
        <v>0.15396639613943697</v>
      </c>
      <c r="H171" s="1">
        <v>0.02370565114016603</v>
      </c>
      <c r="I171" s="1">
        <v>206</v>
      </c>
      <c r="J171" s="1">
        <v>948.8792024080901</v>
      </c>
      <c r="K171" s="1">
        <v>1769.0712951901194</v>
      </c>
      <c r="L171" s="1">
        <v>3</v>
      </c>
    </row>
    <row r="172" spans="2:12" ht="12.75">
      <c r="B172" s="1" t="s">
        <v>24</v>
      </c>
      <c r="C172" s="1">
        <v>2016.0042058595493</v>
      </c>
      <c r="D172" s="1">
        <v>2071.4537861687763</v>
      </c>
      <c r="E172" s="1">
        <v>317060.5488298724</v>
      </c>
      <c r="F172" s="1">
        <v>563.0812985971673</v>
      </c>
      <c r="G172" s="1">
        <v>0.27182904217168424</v>
      </c>
      <c r="H172" s="1">
        <v>0.07389102816797528</v>
      </c>
      <c r="I172" s="1">
        <v>108</v>
      </c>
      <c r="J172" s="1">
        <v>967.8347205502844</v>
      </c>
      <c r="K172" s="1">
        <v>3175.072851787268</v>
      </c>
      <c r="L172" s="1">
        <v>4</v>
      </c>
    </row>
    <row r="173" spans="2:13" ht="12.75">
      <c r="B173" s="1" t="s">
        <v>13</v>
      </c>
      <c r="C173" s="1">
        <v>2905.8961454013593</v>
      </c>
      <c r="D173" s="1">
        <v>2894.519045442388</v>
      </c>
      <c r="E173" s="1">
        <v>23721.34524059531</v>
      </c>
      <c r="F173" s="1">
        <v>154.0173536994949</v>
      </c>
      <c r="G173" s="1">
        <v>0.05320999837330676</v>
      </c>
      <c r="H173" s="1">
        <v>0.002831303926887308</v>
      </c>
      <c r="I173" s="1">
        <v>465</v>
      </c>
      <c r="J173" s="1">
        <v>2592.650579197211</v>
      </c>
      <c r="K173" s="1">
        <v>3196.3875116875647</v>
      </c>
      <c r="M173" s="1">
        <v>1</v>
      </c>
    </row>
    <row r="174" spans="2:13" ht="12.75">
      <c r="B174" s="1" t="s">
        <v>13</v>
      </c>
      <c r="C174" s="1">
        <v>2924.0562244099674</v>
      </c>
      <c r="D174" s="1">
        <v>2907.636713462881</v>
      </c>
      <c r="E174" s="1">
        <v>23758.8570552983</v>
      </c>
      <c r="F174" s="1">
        <v>154.1390834775473</v>
      </c>
      <c r="G174" s="1">
        <v>0.053011809475322566</v>
      </c>
      <c r="H174" s="1">
        <v>0.0028102519438478993</v>
      </c>
      <c r="I174" s="1">
        <v>392</v>
      </c>
      <c r="J174" s="1">
        <v>2605.529661236875</v>
      </c>
      <c r="K174" s="1">
        <v>3209.7437656888865</v>
      </c>
      <c r="M174" s="1">
        <v>2</v>
      </c>
    </row>
    <row r="175" spans="2:13" ht="12.75">
      <c r="B175" s="1" t="s">
        <v>13</v>
      </c>
      <c r="C175" s="1">
        <v>1729.298370781711</v>
      </c>
      <c r="D175" s="1">
        <v>1799.8066696940707</v>
      </c>
      <c r="E175" s="1">
        <v>19966.420204953236</v>
      </c>
      <c r="F175" s="1">
        <v>141.30258385802162</v>
      </c>
      <c r="G175" s="1">
        <v>0.07850986788599916</v>
      </c>
      <c r="H175" s="1">
        <v>0.006163799355477042</v>
      </c>
      <c r="I175" s="1">
        <v>164</v>
      </c>
      <c r="J175" s="1">
        <v>1522.8586944098975</v>
      </c>
      <c r="K175" s="1">
        <v>2076.754644978244</v>
      </c>
      <c r="M175" s="1">
        <v>3</v>
      </c>
    </row>
    <row r="176" spans="2:13" ht="12.75">
      <c r="B176" s="1" t="s">
        <v>14</v>
      </c>
      <c r="C176" s="1">
        <v>0.9075929330861613</v>
      </c>
      <c r="D176" s="1">
        <v>0.905583219736046</v>
      </c>
      <c r="E176" s="1">
        <v>6.440575868960106E-05</v>
      </c>
      <c r="F176" s="1">
        <v>0.008025319849675841</v>
      </c>
      <c r="G176" s="1">
        <v>0.008862045668221429</v>
      </c>
      <c r="H176" s="1">
        <v>7.853585342564219E-05</v>
      </c>
      <c r="J176" s="1">
        <v>0.889853881866267</v>
      </c>
      <c r="K176" s="1">
        <v>0.9213125576058251</v>
      </c>
      <c r="M176" s="1">
        <v>1</v>
      </c>
    </row>
    <row r="177" spans="2:13" ht="12.75">
      <c r="B177" s="1" t="s">
        <v>14</v>
      </c>
      <c r="C177" s="1">
        <v>0.9030231528916108</v>
      </c>
      <c r="D177" s="1">
        <v>0.9021463386808574</v>
      </c>
      <c r="E177" s="1">
        <v>7.392801880712573E-05</v>
      </c>
      <c r="F177" s="1">
        <v>0.008598140427274128</v>
      </c>
      <c r="G177" s="1">
        <v>0.009530760208866514</v>
      </c>
      <c r="H177" s="1">
        <v>9.083539015891327E-05</v>
      </c>
      <c r="J177" s="1">
        <v>0.8852942931093822</v>
      </c>
      <c r="K177" s="1">
        <v>0.9189983842523325</v>
      </c>
      <c r="M177" s="1">
        <v>2</v>
      </c>
    </row>
    <row r="178" spans="2:13" ht="12.75">
      <c r="B178" s="1" t="s">
        <v>14</v>
      </c>
      <c r="C178" s="1">
        <v>0.8181075398771204</v>
      </c>
      <c r="D178" s="1">
        <v>0.8220078845779651</v>
      </c>
      <c r="E178" s="1">
        <v>0.00043913401345791673</v>
      </c>
      <c r="F178" s="1">
        <v>0.02095552465241366</v>
      </c>
      <c r="G178" s="1">
        <v>0.02549309446486956</v>
      </c>
      <c r="H178" s="1">
        <v>0.000649897865394763</v>
      </c>
      <c r="J178" s="1">
        <v>0.7809358109820931</v>
      </c>
      <c r="K178" s="1">
        <v>0.8630799581738372</v>
      </c>
      <c r="M178" s="1">
        <v>3</v>
      </c>
    </row>
    <row r="179" spans="2:13" ht="12.75">
      <c r="B179" s="1" t="s">
        <v>15</v>
      </c>
      <c r="C179" s="1">
        <v>0.9922756927947557</v>
      </c>
      <c r="D179" s="1">
        <v>0.9925643100187383</v>
      </c>
      <c r="E179" s="1">
        <v>1.4435818653927626E-06</v>
      </c>
      <c r="F179" s="1">
        <v>0.0012014915169874327</v>
      </c>
      <c r="G179" s="1">
        <v>0.0012104923629228117</v>
      </c>
      <c r="H179" s="1">
        <v>1.465291760694452E-06</v>
      </c>
      <c r="J179" s="1">
        <v>0.9902094299177125</v>
      </c>
      <c r="K179" s="1">
        <v>0.9949191901197642</v>
      </c>
      <c r="M179" s="1">
        <v>1</v>
      </c>
    </row>
    <row r="180" spans="2:13" ht="12.75">
      <c r="B180" s="1" t="s">
        <v>15</v>
      </c>
      <c r="C180" s="1">
        <v>0.9927526546284665</v>
      </c>
      <c r="D180" s="1">
        <v>0.992794314889777</v>
      </c>
      <c r="E180" s="1">
        <v>5.742633232625129E-07</v>
      </c>
      <c r="F180" s="1">
        <v>0.0007578016384665006</v>
      </c>
      <c r="G180" s="1">
        <v>0.0007633017505248648</v>
      </c>
      <c r="H180" s="1">
        <v>5.826295623543229E-07</v>
      </c>
      <c r="J180" s="1">
        <v>0.9913090509709572</v>
      </c>
      <c r="K180" s="1">
        <v>0.9942795788085967</v>
      </c>
      <c r="M180" s="1">
        <v>2</v>
      </c>
    </row>
    <row r="181" spans="2:13" ht="12.75">
      <c r="B181" s="1" t="s">
        <v>15</v>
      </c>
      <c r="C181" s="1">
        <v>0.9824406828886638</v>
      </c>
      <c r="D181" s="1">
        <v>0.9820987757542294</v>
      </c>
      <c r="E181" s="1">
        <v>1.667178664474323E-05</v>
      </c>
      <c r="F181" s="1">
        <v>0.004083109923176602</v>
      </c>
      <c r="G181" s="1">
        <v>0.004157534887507488</v>
      </c>
      <c r="H181" s="1">
        <v>1.7285096340841898E-05</v>
      </c>
      <c r="J181" s="1">
        <v>0.9740960273598852</v>
      </c>
      <c r="K181" s="1">
        <v>0.9901015241485737</v>
      </c>
      <c r="M181" s="1">
        <v>3</v>
      </c>
    </row>
    <row r="182" spans="2:13" ht="12.75">
      <c r="B182" s="1" t="s">
        <v>16</v>
      </c>
      <c r="C182" s="1">
        <v>0.7842486087066696</v>
      </c>
      <c r="D182" s="1">
        <v>0.7800158004307274</v>
      </c>
      <c r="E182" s="1">
        <v>0.00016996165346899774</v>
      </c>
      <c r="F182" s="1">
        <v>0.013036934205134186</v>
      </c>
      <c r="G182" s="1">
        <v>0.016713679643329208</v>
      </c>
      <c r="H182" s="1">
        <v>0.00027934708721983714</v>
      </c>
      <c r="J182" s="1">
        <v>0.754463878919846</v>
      </c>
      <c r="K182" s="1">
        <v>0.8055677219416087</v>
      </c>
      <c r="M182" s="1">
        <v>1</v>
      </c>
    </row>
    <row r="183" spans="2:13" ht="12.75">
      <c r="B183" s="1" t="s">
        <v>16</v>
      </c>
      <c r="C183" s="1">
        <v>0.7746900435734543</v>
      </c>
      <c r="D183" s="1">
        <v>0.7747381953940176</v>
      </c>
      <c r="E183" s="1">
        <v>0.0001712937394887203</v>
      </c>
      <c r="F183" s="1">
        <v>0.013087923421563877</v>
      </c>
      <c r="G183" s="1">
        <v>0.0168933499075873</v>
      </c>
      <c r="H183" s="1">
        <v>0.00028538527110017983</v>
      </c>
      <c r="J183" s="1">
        <v>0.7490863368553341</v>
      </c>
      <c r="K183" s="1">
        <v>0.800390053932701</v>
      </c>
      <c r="M183" s="1">
        <v>2</v>
      </c>
    </row>
    <row r="184" spans="2:13" ht="12.75">
      <c r="B184" s="1" t="s">
        <v>16</v>
      </c>
      <c r="C184" s="1">
        <v>0.6761076174462267</v>
      </c>
      <c r="D184" s="1">
        <v>0.678965135781713</v>
      </c>
      <c r="E184" s="1">
        <v>0.0006159985774453905</v>
      </c>
      <c r="F184" s="1">
        <v>0.02481931863378587</v>
      </c>
      <c r="G184" s="1">
        <v>0.03655462898726109</v>
      </c>
      <c r="H184" s="1">
        <v>0.0013362409003963088</v>
      </c>
      <c r="J184" s="1">
        <v>0.6303201651386688</v>
      </c>
      <c r="K184" s="1">
        <v>0.7276101064247572</v>
      </c>
      <c r="M184" s="1">
        <v>3</v>
      </c>
    </row>
    <row r="185" spans="2:13" ht="12.75">
      <c r="B185" s="1" t="s">
        <v>17</v>
      </c>
      <c r="C185" s="1">
        <v>0.12334432437949185</v>
      </c>
      <c r="D185" s="1">
        <v>0.12556741930531948</v>
      </c>
      <c r="E185" s="1">
        <v>5.3705602020776067E-05</v>
      </c>
      <c r="F185" s="1">
        <v>0.007328410606726132</v>
      </c>
      <c r="G185" s="1">
        <v>0.05836235742734321</v>
      </c>
      <c r="H185" s="1">
        <v>0.0034061647644769637</v>
      </c>
      <c r="J185" s="1">
        <v>0.11120399845221493</v>
      </c>
      <c r="K185" s="1">
        <v>0.13993084015842402</v>
      </c>
      <c r="M185" s="1">
        <v>1</v>
      </c>
    </row>
    <row r="186" spans="2:13" ht="12.75">
      <c r="B186" s="1" t="s">
        <v>17</v>
      </c>
      <c r="C186" s="1">
        <v>0.12833310931815659</v>
      </c>
      <c r="D186" s="1">
        <v>0.12740814328684022</v>
      </c>
      <c r="E186" s="1">
        <v>8.314871218452126E-05</v>
      </c>
      <c r="F186" s="1">
        <v>0.009118591568028543</v>
      </c>
      <c r="G186" s="1">
        <v>0.07156992742213823</v>
      </c>
      <c r="H186" s="1">
        <v>0.005122254511210134</v>
      </c>
      <c r="J186" s="1">
        <v>0.10953603222377366</v>
      </c>
      <c r="K186" s="1">
        <v>0.14528025434990677</v>
      </c>
      <c r="M186" s="1">
        <v>2</v>
      </c>
    </row>
    <row r="187" spans="2:13" ht="12.75">
      <c r="B187" s="1" t="s">
        <v>17</v>
      </c>
      <c r="C187" s="1">
        <v>0.14199992243089354</v>
      </c>
      <c r="D187" s="1">
        <v>0.1430427487962524</v>
      </c>
      <c r="E187" s="1">
        <v>0.00024533529080362864</v>
      </c>
      <c r="F187" s="1">
        <v>0.015663182652437806</v>
      </c>
      <c r="G187" s="1">
        <v>0.10950001159966642</v>
      </c>
      <c r="H187" s="1">
        <v>0.011990252540327082</v>
      </c>
      <c r="J187" s="1">
        <v>0.11234347491420174</v>
      </c>
      <c r="K187" s="1">
        <v>0.17374202267830305</v>
      </c>
      <c r="M187" s="1">
        <v>3</v>
      </c>
    </row>
    <row r="188" spans="2:13" ht="12.75">
      <c r="B188" s="1" t="s">
        <v>18</v>
      </c>
      <c r="C188" s="1">
        <v>0.034181174688741114</v>
      </c>
      <c r="D188" s="1">
        <v>0.03518406368050411</v>
      </c>
      <c r="E188" s="1">
        <v>1.1910639718299077E-05</v>
      </c>
      <c r="F188" s="1">
        <v>0.003451179467703625</v>
      </c>
      <c r="G188" s="1">
        <v>0.09808927982403472</v>
      </c>
      <c r="H188" s="1">
        <v>0.009621506816397785</v>
      </c>
      <c r="J188" s="1">
        <v>0.028419876219620895</v>
      </c>
      <c r="K188" s="1">
        <v>0.04194825114138733</v>
      </c>
      <c r="M188" s="1">
        <v>1</v>
      </c>
    </row>
    <row r="189" spans="2:13" ht="12.75">
      <c r="B189" s="1" t="s">
        <v>18</v>
      </c>
      <c r="C189" s="1">
        <v>0.02788912723579444</v>
      </c>
      <c r="D189" s="1">
        <v>0.028415723730333905</v>
      </c>
      <c r="E189" s="1">
        <v>1.805316695307225E-05</v>
      </c>
      <c r="F189" s="1">
        <v>0.004248901852605241</v>
      </c>
      <c r="G189" s="1">
        <v>0.14952643448139666</v>
      </c>
      <c r="H189" s="1">
        <v>0.022358154608719406</v>
      </c>
      <c r="J189" s="1">
        <v>0.02008802912538212</v>
      </c>
      <c r="K189" s="1">
        <v>0.03674341833528569</v>
      </c>
      <c r="M189" s="1">
        <v>2</v>
      </c>
    </row>
    <row r="190" spans="2:13" ht="12.75">
      <c r="B190" s="1" t="s">
        <v>18</v>
      </c>
      <c r="C190" s="1">
        <v>0.0362752485284451</v>
      </c>
      <c r="D190" s="1">
        <v>0.035964669957658416</v>
      </c>
      <c r="E190" s="1">
        <v>2.161809671416342E-05</v>
      </c>
      <c r="F190" s="1">
        <v>0.004649526504297338</v>
      </c>
      <c r="G190" s="1">
        <v>0.1292803884971355</v>
      </c>
      <c r="H190" s="1">
        <v>0.016713418849970282</v>
      </c>
      <c r="J190" s="1">
        <v>0.02685176546407122</v>
      </c>
      <c r="K190" s="1">
        <v>0.04507757445124561</v>
      </c>
      <c r="M190" s="1">
        <v>3</v>
      </c>
    </row>
    <row r="191" spans="2:13" ht="12.75">
      <c r="B191" s="1" t="s">
        <v>19</v>
      </c>
      <c r="C191" s="1">
        <v>137298.12594545278</v>
      </c>
      <c r="D191" s="1">
        <v>132873.91135555308</v>
      </c>
      <c r="E191" s="1">
        <v>52969928.96525757</v>
      </c>
      <c r="F191" s="1">
        <v>7278.044309102382</v>
      </c>
      <c r="G191" s="1">
        <v>0.05477406538915901</v>
      </c>
      <c r="H191" s="1">
        <v>0.0030001982392558668</v>
      </c>
      <c r="I191" s="1">
        <v>450</v>
      </c>
      <c r="J191" s="1">
        <v>118609.20663182571</v>
      </c>
      <c r="K191" s="1">
        <v>147138.61607928044</v>
      </c>
      <c r="M191" s="1">
        <v>1</v>
      </c>
    </row>
    <row r="192" spans="2:13" ht="12.75">
      <c r="B192" s="1" t="s">
        <v>19</v>
      </c>
      <c r="C192" s="1">
        <v>96753.02731025619</v>
      </c>
      <c r="D192" s="1">
        <v>94227.72520098506</v>
      </c>
      <c r="E192" s="1">
        <v>24828492.65175024</v>
      </c>
      <c r="F192" s="1">
        <v>4982.819749072832</v>
      </c>
      <c r="G192" s="1">
        <v>0.05288061171427644</v>
      </c>
      <c r="H192" s="1">
        <v>0.0027963590952760705</v>
      </c>
      <c r="I192" s="1">
        <v>377</v>
      </c>
      <c r="J192" s="1">
        <v>84461.57795134741</v>
      </c>
      <c r="K192" s="1">
        <v>103993.87245062272</v>
      </c>
      <c r="M192" s="1">
        <v>2</v>
      </c>
    </row>
    <row r="193" spans="2:13" ht="12.75">
      <c r="B193" s="1" t="s">
        <v>19</v>
      </c>
      <c r="C193" s="1">
        <v>20873.45968736808</v>
      </c>
      <c r="D193" s="1">
        <v>20682.896525988628</v>
      </c>
      <c r="E193" s="1">
        <v>1903588.2294963219</v>
      </c>
      <c r="F193" s="1">
        <v>1379.7058489027006</v>
      </c>
      <c r="G193" s="1">
        <v>0.0667075739207544</v>
      </c>
      <c r="H193" s="1">
        <v>0.004449900418392912</v>
      </c>
      <c r="I193" s="1">
        <v>158</v>
      </c>
      <c r="J193" s="1">
        <v>17978.722752880072</v>
      </c>
      <c r="K193" s="1">
        <v>23387.070299097184</v>
      </c>
      <c r="M193" s="1">
        <v>3</v>
      </c>
    </row>
    <row r="194" spans="2:13" ht="12.75">
      <c r="B194" s="1" t="s">
        <v>52</v>
      </c>
      <c r="C194" s="1">
        <v>151271.14320833713</v>
      </c>
      <c r="D194" s="1">
        <v>146727.4442146602</v>
      </c>
      <c r="E194" s="1">
        <v>57683654.31161943</v>
      </c>
      <c r="F194" s="1">
        <v>7594.975596512436</v>
      </c>
      <c r="G194" s="1">
        <v>0.0517624745470322</v>
      </c>
      <c r="H194" s="1">
        <v>0.0026793537712321565</v>
      </c>
      <c r="I194" s="1">
        <v>452</v>
      </c>
      <c r="J194" s="1">
        <v>131841.56558203523</v>
      </c>
      <c r="K194" s="1">
        <v>161613.3228472852</v>
      </c>
      <c r="M194" s="1">
        <v>1</v>
      </c>
    </row>
    <row r="195" spans="2:13" ht="12.75">
      <c r="B195" s="1" t="s">
        <v>52</v>
      </c>
      <c r="C195" s="1">
        <v>107151.60454589759</v>
      </c>
      <c r="D195" s="1">
        <v>104448.38177669421</v>
      </c>
      <c r="E195" s="1">
        <v>30691087.145713754</v>
      </c>
      <c r="F195" s="1">
        <v>5539.95371331871</v>
      </c>
      <c r="G195" s="1">
        <v>0.05304011052237145</v>
      </c>
      <c r="H195" s="1">
        <v>0.002813253324225379</v>
      </c>
      <c r="I195" s="1">
        <v>378</v>
      </c>
      <c r="J195" s="1">
        <v>93590.2720225706</v>
      </c>
      <c r="K195" s="1">
        <v>115306.49153081782</v>
      </c>
      <c r="M195" s="1">
        <v>2</v>
      </c>
    </row>
    <row r="196" spans="2:13" ht="12.75">
      <c r="B196" s="1" t="s">
        <v>52</v>
      </c>
      <c r="C196" s="1">
        <v>25518.989079155705</v>
      </c>
      <c r="D196" s="1">
        <v>25161.43325876689</v>
      </c>
      <c r="E196" s="1">
        <v>2739226.890516074</v>
      </c>
      <c r="F196" s="1">
        <v>1655.0609929897066</v>
      </c>
      <c r="G196" s="1">
        <v>0.0657776914362794</v>
      </c>
      <c r="H196" s="1">
        <v>0.004326704690686385</v>
      </c>
      <c r="I196" s="1">
        <v>159</v>
      </c>
      <c r="J196" s="1">
        <v>21917.57332028997</v>
      </c>
      <c r="K196" s="1">
        <v>28405.293197243813</v>
      </c>
      <c r="M196" s="1">
        <v>3</v>
      </c>
    </row>
    <row r="197" spans="2:13" ht="12.75">
      <c r="B197" s="1" t="s">
        <v>20</v>
      </c>
      <c r="C197" s="1">
        <v>2905.8961454013593</v>
      </c>
      <c r="D197" s="1">
        <v>2894.519045442388</v>
      </c>
      <c r="E197" s="1">
        <v>23721.34524059531</v>
      </c>
      <c r="F197" s="1">
        <v>154.0173536994949</v>
      </c>
      <c r="G197" s="1">
        <v>0.05320999837330676</v>
      </c>
      <c r="H197" s="1">
        <v>0.002831303926887308</v>
      </c>
      <c r="I197" s="1">
        <v>465</v>
      </c>
      <c r="J197" s="1">
        <v>2592.650579197211</v>
      </c>
      <c r="K197" s="1">
        <v>3196.3875116875647</v>
      </c>
      <c r="M197" s="1">
        <v>1</v>
      </c>
    </row>
    <row r="198" spans="2:13" ht="12.75">
      <c r="B198" s="1" t="s">
        <v>20</v>
      </c>
      <c r="C198" s="1">
        <v>2924.0562244099674</v>
      </c>
      <c r="D198" s="1">
        <v>2907.636713462881</v>
      </c>
      <c r="E198" s="1">
        <v>23758.8570552983</v>
      </c>
      <c r="F198" s="1">
        <v>154.1390834775473</v>
      </c>
      <c r="G198" s="1">
        <v>0.053011809475322566</v>
      </c>
      <c r="H198" s="1">
        <v>0.0028102519438478993</v>
      </c>
      <c r="I198" s="1">
        <v>392</v>
      </c>
      <c r="J198" s="1">
        <v>2605.529661236875</v>
      </c>
      <c r="K198" s="1">
        <v>3209.7437656888865</v>
      </c>
      <c r="M198" s="1">
        <v>2</v>
      </c>
    </row>
    <row r="199" spans="2:13" ht="12.75">
      <c r="B199" s="1" t="s">
        <v>20</v>
      </c>
      <c r="C199" s="1">
        <v>1729.298370781711</v>
      </c>
      <c r="D199" s="1">
        <v>1799.8066696940707</v>
      </c>
      <c r="E199" s="1">
        <v>19966.420204953236</v>
      </c>
      <c r="F199" s="1">
        <v>141.30258385802162</v>
      </c>
      <c r="G199" s="1">
        <v>0.07850986788599916</v>
      </c>
      <c r="H199" s="1">
        <v>0.006163799355477042</v>
      </c>
      <c r="I199" s="1">
        <v>164</v>
      </c>
      <c r="J199" s="1">
        <v>1522.8586944098975</v>
      </c>
      <c r="K199" s="1">
        <v>2076.754644978244</v>
      </c>
      <c r="M199" s="1">
        <v>3</v>
      </c>
    </row>
    <row r="200" spans="2:13" ht="12.75">
      <c r="B200" s="1" t="s">
        <v>21</v>
      </c>
      <c r="C200" s="1">
        <v>150102.86063759917</v>
      </c>
      <c r="D200" s="1">
        <v>145636.42442773713</v>
      </c>
      <c r="E200" s="1">
        <v>56497749.28310914</v>
      </c>
      <c r="F200" s="1">
        <v>7516.498472234871</v>
      </c>
      <c r="G200" s="1">
        <v>0.051611391187130234</v>
      </c>
      <c r="H200" s="1">
        <v>0.0026637357002709844</v>
      </c>
      <c r="I200" s="1">
        <v>452</v>
      </c>
      <c r="J200" s="1">
        <v>130904.35813230644</v>
      </c>
      <c r="K200" s="1">
        <v>160368.4907231678</v>
      </c>
      <c r="M200" s="1">
        <v>1</v>
      </c>
    </row>
    <row r="201" spans="2:13" ht="12.75">
      <c r="B201" s="1" t="s">
        <v>21</v>
      </c>
      <c r="C201" s="1">
        <v>106375.31151603731</v>
      </c>
      <c r="D201" s="1">
        <v>103695.759627339</v>
      </c>
      <c r="E201" s="1">
        <v>30281697.41977328</v>
      </c>
      <c r="F201" s="1">
        <v>5502.880829145156</v>
      </c>
      <c r="G201" s="1">
        <v>0.05306755887532302</v>
      </c>
      <c r="H201" s="1">
        <v>0.0028161658049858755</v>
      </c>
      <c r="I201" s="1">
        <v>378</v>
      </c>
      <c r="J201" s="1">
        <v>92910.31139099858</v>
      </c>
      <c r="K201" s="1">
        <v>114481.2078636794</v>
      </c>
      <c r="M201" s="1">
        <v>2</v>
      </c>
    </row>
    <row r="202" spans="2:13" ht="12.75">
      <c r="B202" s="1" t="s">
        <v>21</v>
      </c>
      <c r="C202" s="1">
        <v>25070.21371758338</v>
      </c>
      <c r="D202" s="1">
        <v>24711.012799656713</v>
      </c>
      <c r="E202" s="1">
        <v>2626977.386656996</v>
      </c>
      <c r="F202" s="1">
        <v>1620.7952944949575</v>
      </c>
      <c r="G202" s="1">
        <v>0.06558999858223026</v>
      </c>
      <c r="H202" s="1">
        <v>0.004302047914016968</v>
      </c>
      <c r="I202" s="1">
        <v>159</v>
      </c>
      <c r="J202" s="1">
        <v>21534.312396134606</v>
      </c>
      <c r="K202" s="1">
        <v>27887.71320317882</v>
      </c>
      <c r="M202" s="1">
        <v>3</v>
      </c>
    </row>
    <row r="203" spans="2:13" ht="12.75">
      <c r="B203" s="1" t="s">
        <v>22</v>
      </c>
      <c r="C203" s="1">
        <v>118655.37698764406</v>
      </c>
      <c r="D203" s="1">
        <v>114449.72484425308</v>
      </c>
      <c r="E203" s="1">
        <v>48909015.93442969</v>
      </c>
      <c r="F203" s="1">
        <v>6993.49811856911</v>
      </c>
      <c r="G203" s="1">
        <v>0.06110541661927183</v>
      </c>
      <c r="H203" s="1">
        <v>0.003733871940214782</v>
      </c>
      <c r="I203" s="1">
        <v>450</v>
      </c>
      <c r="J203" s="1">
        <v>100742.720405909</v>
      </c>
      <c r="K203" s="1">
        <v>128156.72928259717</v>
      </c>
      <c r="M203" s="1">
        <v>1</v>
      </c>
    </row>
    <row r="204" spans="2:13" ht="12.75">
      <c r="B204" s="1" t="s">
        <v>22</v>
      </c>
      <c r="C204" s="1">
        <v>83000.23924946481</v>
      </c>
      <c r="D204" s="1">
        <v>80920.15080950146</v>
      </c>
      <c r="E204" s="1">
        <v>18821410.448117495</v>
      </c>
      <c r="F204" s="1">
        <v>4338.364951006023</v>
      </c>
      <c r="G204" s="1">
        <v>0.05361291232908358</v>
      </c>
      <c r="H204" s="1">
        <v>0.002874344368406002</v>
      </c>
      <c r="I204" s="1">
        <v>377</v>
      </c>
      <c r="J204" s="1">
        <v>72417.11175373878</v>
      </c>
      <c r="K204" s="1">
        <v>89423.18986526414</v>
      </c>
      <c r="M204" s="1">
        <v>2</v>
      </c>
    </row>
    <row r="205" spans="2:13" ht="12.75">
      <c r="B205" s="1" t="s">
        <v>22</v>
      </c>
      <c r="C205" s="1">
        <v>17245.01184360718</v>
      </c>
      <c r="D205" s="1">
        <v>17083.735949001173</v>
      </c>
      <c r="E205" s="1">
        <v>1325708.2414253156</v>
      </c>
      <c r="F205" s="1">
        <v>1151.3940426393197</v>
      </c>
      <c r="G205" s="1">
        <v>0.06739708726923034</v>
      </c>
      <c r="H205" s="1">
        <v>0.004542367372376251</v>
      </c>
      <c r="I205" s="1">
        <v>158</v>
      </c>
      <c r="J205" s="1">
        <v>14827.045093414132</v>
      </c>
      <c r="K205" s="1">
        <v>19340.426804588216</v>
      </c>
      <c r="M205" s="1">
        <v>3</v>
      </c>
    </row>
    <row r="206" spans="2:13" ht="12.75">
      <c r="B206" s="1" t="s">
        <v>23</v>
      </c>
      <c r="C206" s="1">
        <v>18642.748957808693</v>
      </c>
      <c r="D206" s="1">
        <v>18424.18651130011</v>
      </c>
      <c r="E206" s="1">
        <v>1135722.8682048584</v>
      </c>
      <c r="F206" s="1">
        <v>1065.702992491275</v>
      </c>
      <c r="G206" s="1">
        <v>0.057842607696011274</v>
      </c>
      <c r="H206" s="1">
        <v>0.0033457672650746627</v>
      </c>
      <c r="I206" s="1">
        <v>450</v>
      </c>
      <c r="J206" s="1">
        <v>16335.447027800654</v>
      </c>
      <c r="K206" s="1">
        <v>20512.92599479957</v>
      </c>
      <c r="M206" s="1">
        <v>1</v>
      </c>
    </row>
    <row r="207" spans="2:13" ht="12.75">
      <c r="B207" s="1" t="s">
        <v>23</v>
      </c>
      <c r="C207" s="1">
        <v>13752.788060791367</v>
      </c>
      <c r="D207" s="1">
        <v>13307.574391483646</v>
      </c>
      <c r="E207" s="1">
        <v>1576907.7888059167</v>
      </c>
      <c r="F207" s="1">
        <v>1255.7498910236532</v>
      </c>
      <c r="G207" s="1">
        <v>0.09436354470633555</v>
      </c>
      <c r="H207" s="1">
        <v>0.008904478569544589</v>
      </c>
      <c r="I207" s="1">
        <v>377</v>
      </c>
      <c r="J207" s="1">
        <v>10846.349831487189</v>
      </c>
      <c r="K207" s="1">
        <v>15768.798951480103</v>
      </c>
      <c r="M207" s="1">
        <v>2</v>
      </c>
    </row>
    <row r="208" spans="2:13" ht="12.75">
      <c r="B208" s="1" t="s">
        <v>23</v>
      </c>
      <c r="C208" s="1">
        <v>3628.4478437609027</v>
      </c>
      <c r="D208" s="1">
        <v>3599.1605769874627</v>
      </c>
      <c r="E208" s="1">
        <v>249000.08890538936</v>
      </c>
      <c r="F208" s="1">
        <v>498.9990870787134</v>
      </c>
      <c r="G208" s="1">
        <v>0.1386431853775141</v>
      </c>
      <c r="H208" s="1">
        <v>0.01922193285162374</v>
      </c>
      <c r="I208" s="1">
        <v>158</v>
      </c>
      <c r="J208" s="1">
        <v>2621.1403379948183</v>
      </c>
      <c r="K208" s="1">
        <v>4577.180815980107</v>
      </c>
      <c r="M208" s="1">
        <v>3</v>
      </c>
    </row>
    <row r="209" spans="2:13" ht="12.75">
      <c r="B209" s="1" t="s">
        <v>24</v>
      </c>
      <c r="C209" s="1">
        <v>5165.8242933853335</v>
      </c>
      <c r="D209" s="1">
        <v>5162.467740926219</v>
      </c>
      <c r="E209" s="1">
        <v>243622.46529295467</v>
      </c>
      <c r="F209" s="1">
        <v>493.58126513569647</v>
      </c>
      <c r="G209" s="1">
        <v>0.09560955920804283</v>
      </c>
      <c r="H209" s="1">
        <v>0.009141187811956247</v>
      </c>
      <c r="I209" s="1">
        <v>450</v>
      </c>
      <c r="J209" s="1">
        <v>4195.066237816539</v>
      </c>
      <c r="K209" s="1">
        <v>6129.8692440359</v>
      </c>
      <c r="M209" s="1">
        <v>1</v>
      </c>
    </row>
    <row r="210" spans="2:13" ht="12.75">
      <c r="B210" s="1" t="s">
        <v>24</v>
      </c>
      <c r="C210" s="1">
        <v>2993.9894253802745</v>
      </c>
      <c r="D210" s="1">
        <v>2967.976360646985</v>
      </c>
      <c r="E210" s="1">
        <v>261210.03034128403</v>
      </c>
      <c r="F210" s="1">
        <v>511.087106412678</v>
      </c>
      <c r="G210" s="1">
        <v>0.17220053137527916</v>
      </c>
      <c r="H210" s="1">
        <v>0.0296530230059285</v>
      </c>
      <c r="I210" s="1">
        <v>377</v>
      </c>
      <c r="J210" s="1">
        <v>1966.2640391153461</v>
      </c>
      <c r="K210" s="1">
        <v>3969.688682178624</v>
      </c>
      <c r="M210" s="1">
        <v>2</v>
      </c>
    </row>
    <row r="211" spans="2:13" ht="12.75">
      <c r="B211" s="1" t="s">
        <v>24</v>
      </c>
      <c r="C211" s="1">
        <v>924.9034388875415</v>
      </c>
      <c r="D211" s="1">
        <v>904.9226428132009</v>
      </c>
      <c r="E211" s="1">
        <v>16402.04996492057</v>
      </c>
      <c r="F211" s="1">
        <v>128.07048826689376</v>
      </c>
      <c r="G211" s="1">
        <v>0.14152644901088057</v>
      </c>
      <c r="H211" s="1">
        <v>0.020029735769629377</v>
      </c>
      <c r="I211" s="1">
        <v>158</v>
      </c>
      <c r="J211" s="1">
        <v>653.9090983276296</v>
      </c>
      <c r="K211" s="1">
        <v>1155.9361872987722</v>
      </c>
      <c r="M211" s="1">
        <v>3</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Aparna Sundaram</dc:creator>
  <cp:keywords/>
  <dc:description>Group 2</dc:description>
  <cp:lastModifiedBy>Lauren Drake</cp:lastModifiedBy>
  <cp:lastPrinted>2007-01-19T21:10:23Z</cp:lastPrinted>
  <dcterms:created xsi:type="dcterms:W3CDTF">2002-08-29T18:46:19Z</dcterms:created>
  <dcterms:modified xsi:type="dcterms:W3CDTF">2008-02-06T18:12:58Z</dcterms:modified>
  <cp:category>Repeat</cp:category>
  <cp:version/>
  <cp:contentType/>
  <cp:contentStatus/>
</cp:coreProperties>
</file>